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firstSheet="1" activeTab="4"/>
  </bookViews>
  <sheets>
    <sheet name="Anagrafica corsisti" sheetId="1" r:id="rId1"/>
    <sheet name="Dati attestatob finale" sheetId="2" r:id="rId2"/>
    <sheet name="Registro generale presenze " sheetId="3" r:id="rId3"/>
    <sheet name="Firme per consegna CD" sheetId="4" r:id="rId4"/>
    <sheet name="Conteggio elaborati" sheetId="5" r:id="rId5"/>
  </sheets>
  <definedNames>
    <definedName name="_xlnm.Print_Area" localSheetId="0">'Anagrafica corsisti'!$B$1:$M$54</definedName>
    <definedName name="_xlnm.Print_Area" localSheetId="4">'Conteggio elaborati'!$A$1:$T$34</definedName>
    <definedName name="_xlnm.Print_Area" localSheetId="3">'Firme per consegna CD'!$A$1:$B$22</definedName>
    <definedName name="_xlnm.Print_Area" localSheetId="2">'Registro generale presenze '!$A$2:$L$34</definedName>
    <definedName name="Testo4" localSheetId="0">'Anagrafica corsisti'!#REF!</definedName>
    <definedName name="Testo5" localSheetId="0">'Anagrafica corsisti'!#REF!</definedName>
    <definedName name="Testo6" localSheetId="0">'Anagrafica corsisti'!#REF!</definedName>
    <definedName name="Testo7" localSheetId="0">'Anagrafica corsisti'!#REF!</definedName>
    <definedName name="Testo8" localSheetId="0">'Anagrafica corsisti'!#REF!</definedName>
  </definedNames>
  <calcPr fullCalcOnLoad="1"/>
</workbook>
</file>

<file path=xl/sharedStrings.xml><?xml version="1.0" encoding="utf-8"?>
<sst xmlns="http://schemas.openxmlformats.org/spreadsheetml/2006/main" count="244" uniqueCount="152">
  <si>
    <t>BIAGINI DORA</t>
  </si>
  <si>
    <t>BIGI ALESSANDRO</t>
  </si>
  <si>
    <t>BUCARELLI FULVIA</t>
  </si>
  <si>
    <t>CAVIGLI ANNAMARIA</t>
  </si>
  <si>
    <t>CECCHERINI STEFANO</t>
  </si>
  <si>
    <t>CECCONI GIANNI</t>
  </si>
  <si>
    <t>CORETTI GIUSEPPE</t>
  </si>
  <si>
    <t>FABBRINI ANTONELLA</t>
  </si>
  <si>
    <t>FRANCHI PATRIZIA</t>
  </si>
  <si>
    <t>FRANCI SILVIA</t>
  </si>
  <si>
    <t>FRATINI RODOLFO</t>
  </si>
  <si>
    <t>GIANNINI LAURA</t>
  </si>
  <si>
    <t>IONTA MIRELLA</t>
  </si>
  <si>
    <t>MAZZONI MONICA</t>
  </si>
  <si>
    <t>RISTORI LAURA</t>
  </si>
  <si>
    <t>SABATINI LAURA</t>
  </si>
  <si>
    <t>TARGIONI VIOLANI CRISTINA</t>
  </si>
  <si>
    <t>VENTURIERO ANTONIA SANTINA</t>
  </si>
  <si>
    <t>VETTA ROSA</t>
  </si>
  <si>
    <t>Cognome Nome</t>
  </si>
  <si>
    <t>Indirizzo E-mail</t>
  </si>
  <si>
    <t>Codice fiscale</t>
  </si>
  <si>
    <t>Data di nascita</t>
  </si>
  <si>
    <t>Firme per la avvenuta consegna del CD ai corsisti NEOASSUNTI 05-06</t>
  </si>
  <si>
    <t>Firma</t>
  </si>
  <si>
    <t>CONTESTI DII VITA E RELAZIONI</t>
  </si>
  <si>
    <t>VALUTAZIONE</t>
  </si>
  <si>
    <t>EUROPA E INTERCULTURA</t>
  </si>
  <si>
    <t>DISABILITÀ E DISAGIO SCOLASTICO</t>
  </si>
  <si>
    <t>TECNOLOGIA E DIDATTICA</t>
  </si>
  <si>
    <t>LINGUA STRANIERA</t>
  </si>
  <si>
    <t>APPROFONDIMENTI DISCIPLINARI</t>
  </si>
  <si>
    <t>Numero degli elaborati validati</t>
  </si>
  <si>
    <t>PUNTEGGIO ACQUISITO Nelle attività</t>
  </si>
  <si>
    <t>Punteggio download</t>
  </si>
  <si>
    <t>Punteggio forum</t>
  </si>
  <si>
    <t>Totale numero elaborati validati</t>
  </si>
  <si>
    <t>Totali elaborati per area tematica</t>
  </si>
  <si>
    <t>Punteggio Totale ON LINE</t>
  </si>
  <si>
    <t>ore in presenza</t>
  </si>
  <si>
    <t>Ore on line =Punteggio on line/2</t>
  </si>
  <si>
    <t>Percentuale per area tematica su elaborati totali</t>
  </si>
  <si>
    <t>Età</t>
  </si>
  <si>
    <t>Anno di nascita</t>
  </si>
  <si>
    <t>Età Media</t>
  </si>
  <si>
    <t>Sesso</t>
  </si>
  <si>
    <t>F</t>
  </si>
  <si>
    <t>M</t>
  </si>
  <si>
    <t>Maschi</t>
  </si>
  <si>
    <t>Femmine</t>
  </si>
  <si>
    <t>Scuola</t>
  </si>
  <si>
    <t>Cattedre</t>
  </si>
  <si>
    <t>EE</t>
  </si>
  <si>
    <t>MM</t>
  </si>
  <si>
    <t>AA</t>
  </si>
  <si>
    <t>SS-RC</t>
  </si>
  <si>
    <t>SS</t>
  </si>
  <si>
    <t>TOTALI</t>
  </si>
  <si>
    <t>VERIFICA</t>
  </si>
  <si>
    <t>totali</t>
  </si>
  <si>
    <t>Comune di provenienza</t>
  </si>
  <si>
    <t>Bibbiena (Ar)</t>
  </si>
  <si>
    <t>Pratovecchio (Ar)</t>
  </si>
  <si>
    <t>Poppi (Ar)</t>
  </si>
  <si>
    <t>Aree frequentate</t>
  </si>
  <si>
    <t>Numero medio di a tematiche frequentate dai corsisti</t>
  </si>
  <si>
    <t>Numero massimo di elaborati per area tematica per corsista</t>
  </si>
  <si>
    <t>Numero massimo di elaborati =2 per area tematica</t>
  </si>
  <si>
    <t>Castel Focognano (Ar)</t>
  </si>
  <si>
    <t>TOTALE DI VERIFICA</t>
  </si>
  <si>
    <t>COMUNE DI RESIDENZA</t>
  </si>
  <si>
    <t>n° corsisti</t>
  </si>
  <si>
    <t>Ordine di scuola</t>
  </si>
  <si>
    <t>Scuole di titolarità</t>
  </si>
  <si>
    <t>%</t>
  </si>
  <si>
    <t>Numero medio di elaborati per corsista</t>
  </si>
  <si>
    <t xml:space="preserve">Numero di corsisti con aree tematiche consultate=3 </t>
  </si>
  <si>
    <t xml:space="preserve">% di corsisti con aree tematiche consultate=3 </t>
  </si>
  <si>
    <t xml:space="preserve">Numero di corsisti con aree tematiche consultate=6 </t>
  </si>
  <si>
    <t>% di corsisti con aree tematiche consultate=6</t>
  </si>
  <si>
    <r>
      <t xml:space="preserve">%di corsisti sul totale </t>
    </r>
    <r>
      <rPr>
        <sz val="8.5"/>
        <rFont val="Comic Sans MS"/>
        <family val="4"/>
      </rPr>
      <t>con num.aree tem. frequent. compreso fra 4 e 5</t>
    </r>
  </si>
  <si>
    <t xml:space="preserve">STATISTICA ELABORATI </t>
  </si>
  <si>
    <t>Totale crediti accumulati</t>
  </si>
  <si>
    <t>Consegna Cartellina</t>
  </si>
  <si>
    <t>M/F</t>
  </si>
  <si>
    <t>TOT. ORE PRESENZA</t>
  </si>
  <si>
    <t>TOT. ORE</t>
  </si>
  <si>
    <t>Num.d'Ord.</t>
  </si>
  <si>
    <t>DOCENTE ( Corsista)</t>
  </si>
  <si>
    <t>DATA</t>
  </si>
  <si>
    <t>INCONTRI: Ore FREQUENZA</t>
  </si>
  <si>
    <t>REGISTRO GENERALE PRESENZE</t>
  </si>
  <si>
    <t>E-TUTOR</t>
  </si>
  <si>
    <t>Visto:</t>
  </si>
  <si>
    <t>Il Direttore del Corso</t>
  </si>
  <si>
    <t>ore</t>
  </si>
  <si>
    <t>Stia (AR)</t>
  </si>
  <si>
    <t>Poppi (AR)</t>
  </si>
  <si>
    <t>Castel Focognano (AR)</t>
  </si>
  <si>
    <t>Bibbiena (AR)</t>
  </si>
  <si>
    <t>Pratovecchio (AR)</t>
  </si>
  <si>
    <t>Castel S. Niccolò (AR)</t>
  </si>
  <si>
    <t>Subbiano (AR)</t>
  </si>
  <si>
    <t>Chitignano (AR)</t>
  </si>
  <si>
    <t>Comune di residenza</t>
  </si>
  <si>
    <t>Arezzo</t>
  </si>
  <si>
    <t>Milano</t>
  </si>
  <si>
    <t>N° Corsisti</t>
  </si>
  <si>
    <t>STRUMENTI A SUPPORTO DELL'AUTONOMIA SCOLASTICA</t>
  </si>
  <si>
    <t>verificare</t>
  </si>
  <si>
    <t>Punteggio monitoraggio</t>
  </si>
  <si>
    <t>Luogo di nascita</t>
  </si>
  <si>
    <t>ok</t>
  </si>
  <si>
    <t>Residenza</t>
  </si>
  <si>
    <t>Soci</t>
  </si>
  <si>
    <t>Bibbiena</t>
  </si>
  <si>
    <t>Pieve S. Stefano (Ar)</t>
  </si>
  <si>
    <t>Chiusi Della Verna (Ar)</t>
  </si>
  <si>
    <t>Garliano Castel S. Niccolò (Ar)</t>
  </si>
  <si>
    <t>Badia Prataglia (Ar)</t>
  </si>
  <si>
    <t>?</t>
  </si>
  <si>
    <t>BERNACCHI ANNA</t>
  </si>
  <si>
    <t>BUSI SILVIA</t>
  </si>
  <si>
    <t>BARTOLINI NADIA</t>
  </si>
  <si>
    <t>BACCI MITIA</t>
  </si>
  <si>
    <t>TACCONI ELENA</t>
  </si>
  <si>
    <t>ZUCCARI ELISA</t>
  </si>
  <si>
    <t>ACUTI MARCELLA</t>
  </si>
  <si>
    <t>BIGGERI EMMANUELA</t>
  </si>
  <si>
    <t>CARBONE  GIOVANNI</t>
  </si>
  <si>
    <t>CASTEGNARO PAOLA</t>
  </si>
  <si>
    <t>MENNA RAFFAELA</t>
  </si>
  <si>
    <t>FALCINI NUNZIATA</t>
  </si>
  <si>
    <t>PINO ROSARIA</t>
  </si>
  <si>
    <t>GHELLI MARIA LINDA</t>
  </si>
  <si>
    <t>TAMBURINI ENRICA</t>
  </si>
  <si>
    <t>MADIAI GIOVANNA</t>
  </si>
  <si>
    <t>PANONI LUCA</t>
  </si>
  <si>
    <t>PICCOLO FRANCESCO</t>
  </si>
  <si>
    <t>SENSI GIANNI</t>
  </si>
  <si>
    <t>ZAMPONI STEFANIA</t>
  </si>
  <si>
    <t>I.C. BIBBIENA</t>
  </si>
  <si>
    <t>I.C. CAPOLONA</t>
  </si>
  <si>
    <t>I.C. CASTELFOCOGNANO</t>
  </si>
  <si>
    <t>I.C. POPPI</t>
  </si>
  <si>
    <t>I.C. SOCI</t>
  </si>
  <si>
    <t>I.C. STIA</t>
  </si>
  <si>
    <t>I.I.S. "GALILEI" POPPI</t>
  </si>
  <si>
    <t>ITIS BIBBIENA</t>
  </si>
  <si>
    <t>EE-RC</t>
  </si>
  <si>
    <t>2007-2008</t>
  </si>
  <si>
    <t>Anagrafica Corsisti Anno 2007-08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</si>
</sst>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"/>
    <numFmt numFmtId="170" formatCode="[$-410]dddd\ d\ mmmm\ yyyy"/>
    <numFmt numFmtId="171" formatCode="d/m/yy;@"/>
    <numFmt numFmtId="172" formatCode="[$-F800]dddd\,\ mmmm\ dd\,\ yyyy"/>
    <numFmt numFmtId="173" formatCode="dd/mm/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63"/>
      <name val="Verdana"/>
      <family val="2"/>
    </font>
    <font>
      <sz val="20"/>
      <name val="Arial"/>
      <family val="0"/>
    </font>
    <font>
      <b/>
      <sz val="20"/>
      <color indexed="63"/>
      <name val="Verdana"/>
      <family val="2"/>
    </font>
    <font>
      <sz val="14"/>
      <name val="Arial"/>
      <family val="0"/>
    </font>
    <font>
      <sz val="10"/>
      <color indexed="18"/>
      <name val="Comic Sans MS"/>
      <family val="4"/>
    </font>
    <font>
      <sz val="10"/>
      <color indexed="18"/>
      <name val="Arial"/>
      <family val="0"/>
    </font>
    <font>
      <sz val="8.5"/>
      <color indexed="18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8.5"/>
      <name val="Comic Sans MS"/>
      <family val="4"/>
    </font>
    <font>
      <sz val="20"/>
      <color indexed="10"/>
      <name val="Comic Sans MS"/>
      <family val="4"/>
    </font>
    <font>
      <sz val="14"/>
      <name val="Comic Sans MS"/>
      <family val="4"/>
    </font>
    <font>
      <sz val="16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0"/>
    </font>
    <font>
      <sz val="20"/>
      <name val="Comic Sans MS"/>
      <family val="4"/>
    </font>
    <font>
      <b/>
      <sz val="20"/>
      <color indexed="10"/>
      <name val="Verdana"/>
      <family val="2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44"/>
      </left>
      <right style="thin">
        <color indexed="44"/>
      </right>
      <top style="double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double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double">
        <color indexed="44"/>
      </top>
      <bottom style="thin">
        <color indexed="44"/>
      </bottom>
    </border>
    <border>
      <left style="double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thin">
        <color indexed="44"/>
      </top>
      <bottom style="thin">
        <color indexed="44"/>
      </bottom>
    </border>
    <border>
      <left style="double">
        <color indexed="44"/>
      </left>
      <right style="thin">
        <color indexed="44"/>
      </right>
      <top style="thin">
        <color indexed="44"/>
      </top>
      <bottom style="double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double">
        <color indexed="44"/>
      </bottom>
    </border>
    <border>
      <left style="thin">
        <color indexed="44"/>
      </left>
      <right style="double">
        <color indexed="44"/>
      </right>
      <top style="thin">
        <color indexed="44"/>
      </top>
      <bottom style="double">
        <color indexed="44"/>
      </bottom>
    </border>
    <border>
      <left style="thin">
        <color indexed="44"/>
      </left>
      <right>
        <color indexed="63"/>
      </right>
      <top style="double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double">
        <color indexed="44"/>
      </bottom>
    </border>
    <border>
      <left style="double">
        <color indexed="12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double">
        <color indexed="48"/>
      </top>
      <bottom style="medium">
        <color indexed="40"/>
      </bottom>
    </border>
    <border>
      <left style="medium">
        <color indexed="40"/>
      </left>
      <right>
        <color indexed="63"/>
      </right>
      <top style="double">
        <color indexed="48"/>
      </top>
      <bottom style="medium">
        <color indexed="40"/>
      </bottom>
    </border>
    <border>
      <left>
        <color indexed="63"/>
      </left>
      <right>
        <color indexed="63"/>
      </right>
      <top style="double">
        <color indexed="48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48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48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48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double">
        <color indexed="48"/>
      </bottom>
    </border>
    <border>
      <left style="medium">
        <color indexed="40"/>
      </left>
      <right>
        <color indexed="63"/>
      </right>
      <top style="medium">
        <color indexed="40"/>
      </top>
      <bottom style="double">
        <color indexed="48"/>
      </bottom>
    </border>
    <border>
      <left>
        <color indexed="63"/>
      </left>
      <right>
        <color indexed="63"/>
      </right>
      <top style="medium">
        <color indexed="40"/>
      </top>
      <bottom style="double">
        <color indexed="48"/>
      </bottom>
    </border>
    <border>
      <left>
        <color indexed="63"/>
      </left>
      <right style="double">
        <color indexed="48"/>
      </right>
      <top style="medium">
        <color indexed="40"/>
      </top>
      <bottom style="double">
        <color indexed="48"/>
      </bottom>
    </border>
    <border>
      <left style="medium">
        <color indexed="40"/>
      </left>
      <right style="double">
        <color indexed="12"/>
      </right>
      <top style="double">
        <color indexed="12"/>
      </top>
      <bottom style="medium">
        <color indexed="40"/>
      </bottom>
    </border>
    <border>
      <left style="medium">
        <color indexed="40"/>
      </left>
      <right style="double">
        <color indexed="12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2"/>
      </right>
      <top style="medium">
        <color indexed="40"/>
      </top>
      <bottom style="double">
        <color indexed="12"/>
      </bottom>
    </border>
    <border>
      <left style="double">
        <color indexed="48"/>
      </left>
      <right style="medium">
        <color indexed="40"/>
      </right>
      <top style="double">
        <color indexed="48"/>
      </top>
      <bottom style="medium">
        <color indexed="40"/>
      </bottom>
    </border>
    <border>
      <left style="double">
        <color indexed="48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48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48"/>
      </left>
      <right style="medium">
        <color indexed="40"/>
      </right>
      <top style="medium">
        <color indexed="40"/>
      </top>
      <bottom style="double">
        <color indexed="48"/>
      </bottom>
    </border>
    <border>
      <left style="medium">
        <color indexed="40"/>
      </left>
      <right style="double">
        <color indexed="12"/>
      </right>
      <top style="medium">
        <color indexed="40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medium">
        <color indexed="40"/>
      </left>
      <right style="medium">
        <color indexed="40"/>
      </right>
      <top style="double">
        <color indexed="12"/>
      </top>
      <bottom style="medium">
        <color indexed="40"/>
      </bottom>
    </border>
    <border>
      <left style="medium">
        <color indexed="40"/>
      </left>
      <right>
        <color indexed="63"/>
      </right>
      <top style="double">
        <color indexed="12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double">
        <color indexed="12"/>
      </bottom>
    </border>
    <border>
      <left style="double">
        <color indexed="12"/>
      </left>
      <right style="medium">
        <color indexed="40"/>
      </right>
      <top style="medium">
        <color indexed="40"/>
      </top>
      <bottom style="double">
        <color indexed="12"/>
      </bottom>
    </border>
    <border>
      <left style="double">
        <color indexed="12"/>
      </left>
      <right style="medium">
        <color indexed="40"/>
      </right>
      <top style="medium">
        <color indexed="40"/>
      </top>
      <bottom style="medium">
        <color indexed="12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12"/>
      </bottom>
    </border>
    <border>
      <left style="medium">
        <color indexed="40"/>
      </left>
      <right style="double">
        <color indexed="12"/>
      </right>
      <top style="medium">
        <color indexed="40"/>
      </top>
      <bottom style="medium">
        <color indexed="12"/>
      </bottom>
    </border>
    <border>
      <left style="double">
        <color indexed="12"/>
      </left>
      <right style="medium">
        <color indexed="40"/>
      </right>
      <top style="medium">
        <color indexed="12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12"/>
      </top>
      <bottom style="medium">
        <color indexed="40"/>
      </bottom>
    </border>
    <border>
      <left style="medium">
        <color indexed="40"/>
      </left>
      <right style="double">
        <color indexed="12"/>
      </right>
      <top style="medium">
        <color indexed="12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12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12"/>
      </bottom>
    </border>
    <border>
      <left>
        <color indexed="63"/>
      </left>
      <right style="medium">
        <color indexed="40"/>
      </right>
      <top style="medium">
        <color indexed="4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40"/>
      </bottom>
    </border>
    <border>
      <left style="double">
        <color indexed="12"/>
      </left>
      <right style="double">
        <color indexed="12"/>
      </right>
      <top style="medium">
        <color indexed="40"/>
      </top>
      <bottom style="medium">
        <color indexed="40"/>
      </bottom>
    </border>
    <border>
      <left style="double">
        <color indexed="12"/>
      </left>
      <right style="double">
        <color indexed="12"/>
      </right>
      <top style="medium">
        <color indexed="40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medium">
        <color indexed="40"/>
      </top>
      <bottom style="double">
        <color indexed="12"/>
      </bottom>
    </border>
    <border>
      <left>
        <color indexed="63"/>
      </left>
      <right style="medium">
        <color indexed="40"/>
      </right>
      <top style="double">
        <color indexed="12"/>
      </top>
      <bottom style="medium">
        <color indexed="40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40"/>
      </left>
      <right style="medium">
        <color indexed="40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double">
        <color indexed="44"/>
      </left>
      <right style="thin">
        <color indexed="44"/>
      </right>
      <top>
        <color indexed="63"/>
      </top>
      <bottom style="double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double">
        <color indexed="44"/>
      </bottom>
    </border>
    <border>
      <left style="thin">
        <color indexed="44"/>
      </left>
      <right style="double">
        <color indexed="44"/>
      </right>
      <top>
        <color indexed="63"/>
      </top>
      <bottom style="double">
        <color indexed="44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0"/>
      </top>
      <bottom style="double">
        <color indexed="12"/>
      </bottom>
    </border>
    <border>
      <left style="double">
        <color indexed="44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44"/>
      </right>
      <top style="double">
        <color indexed="44"/>
      </top>
      <bottom style="double">
        <color indexed="44"/>
      </bottom>
    </border>
    <border>
      <left style="double">
        <color indexed="44"/>
      </left>
      <right>
        <color indexed="63"/>
      </right>
      <top style="double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double">
        <color indexed="44"/>
      </top>
      <bottom style="double">
        <color indexed="44"/>
      </bottom>
    </border>
    <border>
      <left style="medium">
        <color indexed="40"/>
      </left>
      <right style="double">
        <color indexed="12"/>
      </right>
      <top style="double">
        <color indexed="12"/>
      </top>
      <bottom>
        <color indexed="63"/>
      </bottom>
    </border>
    <border>
      <left style="medium">
        <color indexed="40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medium">
        <color indexed="40"/>
      </top>
      <bottom style="double">
        <color indexed="12"/>
      </bottom>
    </border>
    <border diagonalDown="1">
      <left style="double">
        <color indexed="12"/>
      </left>
      <right>
        <color indexed="63"/>
      </right>
      <top style="double">
        <color indexed="12"/>
      </top>
      <bottom style="medium">
        <color indexed="40"/>
      </bottom>
      <diagonal style="medium">
        <color indexed="40"/>
      </diagonal>
    </border>
    <border diagonalDown="1">
      <left>
        <color indexed="63"/>
      </left>
      <right style="medium">
        <color indexed="40"/>
      </right>
      <top style="double">
        <color indexed="12"/>
      </top>
      <bottom style="medium">
        <color indexed="40"/>
      </bottom>
      <diagonal style="medium">
        <color indexed="40"/>
      </diagonal>
    </border>
    <border>
      <left style="medium">
        <color indexed="40"/>
      </left>
      <right style="medium">
        <color indexed="40"/>
      </right>
      <top style="double">
        <color indexed="12"/>
      </top>
      <bottom>
        <color indexed="63"/>
      </bottom>
    </border>
    <border>
      <left style="medium">
        <color indexed="40"/>
      </left>
      <right style="medium">
        <color indexed="40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40"/>
      </right>
      <top style="double">
        <color indexed="12"/>
      </top>
      <bottom style="medium">
        <color indexed="40"/>
      </bottom>
    </border>
    <border>
      <left style="double">
        <color indexed="12"/>
      </left>
      <right style="medium">
        <color indexed="40"/>
      </right>
      <top>
        <color indexed="63"/>
      </top>
      <bottom>
        <color indexed="63"/>
      </bottom>
    </border>
    <border>
      <left style="double">
        <color indexed="12"/>
      </left>
      <right style="medium">
        <color indexed="40"/>
      </right>
      <top style="medium">
        <color indexed="40"/>
      </top>
      <bottom>
        <color indexed="63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4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medium">
        <color indexed="40"/>
      </bottom>
    </border>
    <border>
      <left style="double">
        <color indexed="12"/>
      </left>
      <right style="double">
        <color indexed="12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>
        <color indexed="40"/>
      </bottom>
    </border>
    <border>
      <left>
        <color indexed="63"/>
      </left>
      <right>
        <color indexed="63"/>
      </right>
      <top style="double">
        <color indexed="12"/>
      </top>
      <bottom style="medium">
        <color indexed="40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double">
        <color indexed="44"/>
      </right>
      <top style="thin">
        <color indexed="44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15" applyFont="1" applyBorder="1" applyAlignment="1">
      <alignment/>
    </xf>
    <xf numFmtId="0" fontId="4" fillId="0" borderId="6" xfId="0" applyFont="1" applyBorder="1" applyAlignment="1">
      <alignment/>
    </xf>
    <xf numFmtId="14" fontId="4" fillId="0" borderId="7" xfId="0" applyNumberFormat="1" applyFont="1" applyBorder="1" applyAlignment="1">
      <alignment/>
    </xf>
    <xf numFmtId="0" fontId="1" fillId="0" borderId="8" xfId="15" applyBorder="1" applyAlignment="1">
      <alignment/>
    </xf>
    <xf numFmtId="0" fontId="7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/>
    </xf>
    <xf numFmtId="169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8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8" fontId="8" fillId="0" borderId="18" xfId="0" applyNumberFormat="1" applyFont="1" applyBorder="1" applyAlignment="1">
      <alignment/>
    </xf>
    <xf numFmtId="0" fontId="8" fillId="0" borderId="11" xfId="0" applyFont="1" applyBorder="1" applyAlignment="1">
      <alignment/>
    </xf>
    <xf numFmtId="168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68" fontId="11" fillId="0" borderId="27" xfId="0" applyNumberFormat="1" applyFont="1" applyBorder="1" applyAlignment="1">
      <alignment horizontal="center"/>
    </xf>
    <xf numFmtId="168" fontId="11" fillId="0" borderId="28" xfId="0" applyNumberFormat="1" applyFont="1" applyBorder="1" applyAlignment="1">
      <alignment horizontal="center"/>
    </xf>
    <xf numFmtId="169" fontId="11" fillId="0" borderId="27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69" fontId="11" fillId="0" borderId="34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68" fontId="11" fillId="0" borderId="39" xfId="0" applyNumberFormat="1" applyFont="1" applyBorder="1" applyAlignment="1">
      <alignment horizontal="center"/>
    </xf>
    <xf numFmtId="168" fontId="11" fillId="0" borderId="40" xfId="0" applyNumberFormat="1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168" fontId="11" fillId="0" borderId="45" xfId="0" applyNumberFormat="1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47" xfId="0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textRotation="90"/>
    </xf>
    <xf numFmtId="0" fontId="15" fillId="0" borderId="48" xfId="0" applyFont="1" applyFill="1" applyBorder="1" applyAlignment="1">
      <alignment horizontal="center" textRotation="90"/>
    </xf>
    <xf numFmtId="0" fontId="15" fillId="0" borderId="38" xfId="0" applyFont="1" applyFill="1" applyBorder="1" applyAlignment="1">
      <alignment horizontal="center" textRotation="90"/>
    </xf>
    <xf numFmtId="0" fontId="15" fillId="0" borderId="49" xfId="0" applyFont="1" applyFill="1" applyBorder="1" applyAlignment="1">
      <alignment horizontal="center" textRotation="90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0" fontId="0" fillId="0" borderId="18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10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0" fontId="0" fillId="0" borderId="15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20" fillId="0" borderId="0" xfId="0" applyFont="1" applyAlignment="1">
      <alignment/>
    </xf>
    <xf numFmtId="0" fontId="1" fillId="0" borderId="14" xfId="15" applyBorder="1" applyAlignment="1">
      <alignment/>
    </xf>
    <xf numFmtId="173" fontId="0" fillId="0" borderId="14" xfId="0" applyNumberFormat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7" xfId="0" applyNumberFormat="1" applyBorder="1" applyAlignment="1">
      <alignment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/>
    </xf>
    <xf numFmtId="1" fontId="0" fillId="0" borderId="14" xfId="0" applyNumberFormat="1" applyBorder="1" applyAlignment="1">
      <alignment/>
    </xf>
    <xf numFmtId="0" fontId="0" fillId="0" borderId="77" xfId="0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172" fontId="0" fillId="0" borderId="84" xfId="0" applyNumberFormat="1" applyBorder="1" applyAlignment="1">
      <alignment horizontal="center" textRotation="90"/>
    </xf>
    <xf numFmtId="172" fontId="0" fillId="0" borderId="85" xfId="0" applyNumberFormat="1" applyBorder="1" applyAlignment="1">
      <alignment horizontal="center" textRotation="90"/>
    </xf>
    <xf numFmtId="0" fontId="19" fillId="0" borderId="86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172" fontId="0" fillId="0" borderId="89" xfId="0" applyNumberFormat="1" applyBorder="1" applyAlignment="1">
      <alignment horizontal="center" textRotation="90"/>
    </xf>
    <xf numFmtId="172" fontId="0" fillId="0" borderId="90" xfId="0" applyNumberFormat="1" applyBorder="1" applyAlignment="1">
      <alignment horizontal="center" textRotation="90"/>
    </xf>
    <xf numFmtId="0" fontId="19" fillId="0" borderId="91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172" fontId="19" fillId="0" borderId="89" xfId="0" applyNumberFormat="1" applyFont="1" applyBorder="1" applyAlignment="1">
      <alignment horizontal="right" vertical="center" textRotation="90"/>
    </xf>
    <xf numFmtId="172" fontId="19" fillId="0" borderId="90" xfId="0" applyNumberFormat="1" applyFont="1" applyBorder="1" applyAlignment="1">
      <alignment horizontal="right" vertical="center" textRotation="90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9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101" xfId="0" applyBorder="1" applyAlignment="1">
      <alignment/>
    </xf>
    <xf numFmtId="168" fontId="0" fillId="0" borderId="101" xfId="0" applyNumberFormat="1" applyBorder="1" applyAlignment="1">
      <alignment/>
    </xf>
    <xf numFmtId="173" fontId="0" fillId="0" borderId="101" xfId="0" applyNumberFormat="1" applyBorder="1" applyAlignment="1">
      <alignment/>
    </xf>
    <xf numFmtId="168" fontId="0" fillId="0" borderId="102" xfId="0" applyNumberFormat="1" applyBorder="1" applyAlignment="1">
      <alignment/>
    </xf>
    <xf numFmtId="0" fontId="0" fillId="0" borderId="9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91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95250</xdr:rowOff>
    </xdr:from>
    <xdr:to>
      <xdr:col>10</xdr:col>
      <xdr:colOff>1085850</xdr:colOff>
      <xdr:row>10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742950"/>
          <a:ext cx="4886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47625</xdr:rowOff>
    </xdr:from>
    <xdr:to>
      <xdr:col>3</xdr:col>
      <xdr:colOff>1076325</xdr:colOff>
      <xdr:row>11</xdr:row>
      <xdr:rowOff>142875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rcRect r="34585"/>
        <a:stretch>
          <a:fillRect/>
        </a:stretch>
      </xdr:blipFill>
      <xdr:spPr>
        <a:xfrm>
          <a:off x="38100" y="209550"/>
          <a:ext cx="46196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3</xdr:col>
      <xdr:colOff>904875</xdr:colOff>
      <xdr:row>1</xdr:row>
      <xdr:rowOff>1181100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34585"/>
        <a:stretch>
          <a:fillRect/>
        </a:stretch>
      </xdr:blipFill>
      <xdr:spPr>
        <a:xfrm>
          <a:off x="38100" y="209550"/>
          <a:ext cx="2581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1</xdr:row>
      <xdr:rowOff>247650</xdr:rowOff>
    </xdr:from>
    <xdr:to>
      <xdr:col>12</xdr:col>
      <xdr:colOff>0</xdr:colOff>
      <xdr:row>1</xdr:row>
      <xdr:rowOff>981075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09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295275</xdr:colOff>
      <xdr:row>3</xdr:row>
      <xdr:rowOff>28575</xdr:rowOff>
    </xdr:from>
    <xdr:to>
      <xdr:col>19</xdr:col>
      <xdr:colOff>180975</xdr:colOff>
      <xdr:row>4</xdr:row>
      <xdr:rowOff>752475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514350"/>
          <a:ext cx="3219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5</xdr:col>
      <xdr:colOff>333375</xdr:colOff>
      <xdr:row>5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875"/>
          <a:ext cx="5114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54"/>
  <sheetViews>
    <sheetView zoomScale="75" zoomScaleNormal="75" workbookViewId="0" topLeftCell="A1">
      <selection activeCell="B13" sqref="B13:G13"/>
    </sheetView>
  </sheetViews>
  <sheetFormatPr defaultColWidth="9.140625" defaultRowHeight="12.75"/>
  <cols>
    <col min="2" max="2" width="24.57421875" style="0" customWidth="1"/>
    <col min="3" max="3" width="20.00390625" style="0" customWidth="1"/>
    <col min="4" max="4" width="25.00390625" style="0" customWidth="1"/>
    <col min="5" max="5" width="35.140625" style="0" customWidth="1"/>
    <col min="6" max="6" width="25.7109375" style="0" customWidth="1"/>
    <col min="7" max="7" width="18.57421875" style="0" customWidth="1"/>
    <col min="8" max="8" width="14.00390625" style="0" customWidth="1"/>
    <col min="9" max="9" width="15.28125" style="0" customWidth="1"/>
    <col min="11" max="11" width="35.57421875" style="0" customWidth="1"/>
    <col min="12" max="12" width="11.8515625" style="0" customWidth="1"/>
    <col min="13" max="13" width="7.8515625" style="0" customWidth="1"/>
  </cols>
  <sheetData>
    <row r="11" spans="2:7" ht="37.5" customHeight="1">
      <c r="B11" s="140"/>
      <c r="C11" s="140"/>
      <c r="D11" s="140"/>
      <c r="E11" s="141"/>
      <c r="F11" s="141"/>
      <c r="G11" s="141"/>
    </row>
    <row r="12" spans="2:7" ht="37.5" customHeight="1">
      <c r="B12" s="88"/>
      <c r="C12" s="88"/>
      <c r="D12" s="88"/>
      <c r="E12" s="89"/>
      <c r="F12" s="89"/>
      <c r="G12" s="89"/>
    </row>
    <row r="13" spans="2:7" ht="28.5" customHeight="1">
      <c r="B13" s="195" t="s">
        <v>151</v>
      </c>
      <c r="C13" s="195"/>
      <c r="D13" s="195"/>
      <c r="E13" s="196"/>
      <c r="F13" s="196"/>
      <c r="G13" s="196"/>
    </row>
    <row r="14" ht="51.75" customHeight="1" thickBot="1"/>
    <row r="15" spans="1:12" ht="19.5" customHeight="1" thickTop="1">
      <c r="A15" s="17"/>
      <c r="B15" s="18" t="s">
        <v>19</v>
      </c>
      <c r="C15" s="122" t="s">
        <v>60</v>
      </c>
      <c r="D15" s="18" t="s">
        <v>104</v>
      </c>
      <c r="E15" s="18" t="s">
        <v>20</v>
      </c>
      <c r="F15" s="122" t="s">
        <v>21</v>
      </c>
      <c r="G15" s="18" t="s">
        <v>22</v>
      </c>
      <c r="H15" s="18" t="s">
        <v>43</v>
      </c>
      <c r="I15" s="122" t="s">
        <v>42</v>
      </c>
      <c r="J15" s="18" t="s">
        <v>45</v>
      </c>
      <c r="K15" s="18" t="s">
        <v>50</v>
      </c>
      <c r="L15" s="19" t="s">
        <v>51</v>
      </c>
    </row>
    <row r="16" spans="1:12" ht="19.5" customHeight="1">
      <c r="A16" s="20">
        <v>1</v>
      </c>
      <c r="B16" s="21" t="s">
        <v>121</v>
      </c>
      <c r="C16" s="123"/>
      <c r="D16" s="21"/>
      <c r="E16" s="21"/>
      <c r="F16" s="123"/>
      <c r="G16" s="132"/>
      <c r="H16" s="21"/>
      <c r="I16" s="137"/>
      <c r="J16" s="21" t="s">
        <v>46</v>
      </c>
      <c r="K16" s="21" t="s">
        <v>141</v>
      </c>
      <c r="L16" s="22" t="s">
        <v>52</v>
      </c>
    </row>
    <row r="17" spans="1:12" ht="19.5" customHeight="1">
      <c r="A17" s="20">
        <f>1+A16</f>
        <v>2</v>
      </c>
      <c r="B17" s="21" t="s">
        <v>122</v>
      </c>
      <c r="C17" s="123"/>
      <c r="D17" s="21"/>
      <c r="E17" s="21"/>
      <c r="F17" s="123"/>
      <c r="G17" s="132"/>
      <c r="H17" s="21"/>
      <c r="I17" s="137"/>
      <c r="J17" s="21" t="s">
        <v>46</v>
      </c>
      <c r="K17" s="21" t="s">
        <v>141</v>
      </c>
      <c r="L17" s="22" t="s">
        <v>52</v>
      </c>
    </row>
    <row r="18" spans="1:12" ht="19.5" customHeight="1">
      <c r="A18" s="20">
        <f aca="true" t="shared" si="0" ref="A18:A35">1+A17</f>
        <v>3</v>
      </c>
      <c r="B18" s="21" t="s">
        <v>123</v>
      </c>
      <c r="C18" s="123"/>
      <c r="D18" s="21"/>
      <c r="E18" s="21"/>
      <c r="F18" s="123"/>
      <c r="G18" s="132"/>
      <c r="H18" s="21"/>
      <c r="I18" s="137"/>
      <c r="J18" s="21" t="s">
        <v>46</v>
      </c>
      <c r="K18" s="21" t="s">
        <v>142</v>
      </c>
      <c r="L18" s="22" t="s">
        <v>54</v>
      </c>
    </row>
    <row r="19" spans="1:12" ht="19.5" customHeight="1">
      <c r="A19" s="20">
        <f t="shared" si="0"/>
        <v>4</v>
      </c>
      <c r="B19" s="21" t="s">
        <v>124</v>
      </c>
      <c r="C19" s="123"/>
      <c r="D19" s="21"/>
      <c r="E19" s="21"/>
      <c r="F19" s="123"/>
      <c r="G19" s="132"/>
      <c r="H19" s="21"/>
      <c r="I19" s="137"/>
      <c r="J19" s="21" t="s">
        <v>46</v>
      </c>
      <c r="K19" s="21" t="s">
        <v>143</v>
      </c>
      <c r="L19" s="22" t="s">
        <v>53</v>
      </c>
    </row>
    <row r="20" spans="1:12" ht="19.5" customHeight="1">
      <c r="A20" s="20">
        <f t="shared" si="0"/>
        <v>5</v>
      </c>
      <c r="B20" s="21" t="s">
        <v>125</v>
      </c>
      <c r="C20" s="123"/>
      <c r="D20" s="21"/>
      <c r="E20" s="21"/>
      <c r="F20" s="123"/>
      <c r="G20" s="132"/>
      <c r="H20" s="21"/>
      <c r="I20" s="137"/>
      <c r="J20" s="21" t="s">
        <v>46</v>
      </c>
      <c r="K20" s="21" t="s">
        <v>144</v>
      </c>
      <c r="L20" s="22" t="s">
        <v>52</v>
      </c>
    </row>
    <row r="21" spans="1:12" ht="19.5" customHeight="1">
      <c r="A21" s="20">
        <f t="shared" si="0"/>
        <v>6</v>
      </c>
      <c r="B21" s="21" t="s">
        <v>126</v>
      </c>
      <c r="C21" s="123"/>
      <c r="D21" s="21"/>
      <c r="E21" s="131"/>
      <c r="F21" s="123"/>
      <c r="G21" s="132"/>
      <c r="H21" s="21"/>
      <c r="I21" s="137"/>
      <c r="J21" s="21" t="s">
        <v>46</v>
      </c>
      <c r="K21" s="21" t="s">
        <v>144</v>
      </c>
      <c r="L21" s="22" t="s">
        <v>53</v>
      </c>
    </row>
    <row r="22" spans="1:12" ht="19.5" customHeight="1">
      <c r="A22" s="20">
        <f t="shared" si="0"/>
        <v>7</v>
      </c>
      <c r="B22" s="21" t="s">
        <v>127</v>
      </c>
      <c r="C22" s="123"/>
      <c r="D22" s="21"/>
      <c r="E22" s="21"/>
      <c r="F22" s="123"/>
      <c r="G22" s="132"/>
      <c r="H22" s="21"/>
      <c r="I22" s="137"/>
      <c r="J22" s="21" t="s">
        <v>46</v>
      </c>
      <c r="K22" s="21" t="s">
        <v>145</v>
      </c>
      <c r="L22" s="22" t="s">
        <v>52</v>
      </c>
    </row>
    <row r="23" spans="1:12" ht="19.5" customHeight="1">
      <c r="A23" s="124">
        <f t="shared" si="0"/>
        <v>8</v>
      </c>
      <c r="B23" s="21" t="s">
        <v>128</v>
      </c>
      <c r="C23" s="125"/>
      <c r="D23" s="126"/>
      <c r="E23" s="21"/>
      <c r="F23" s="125"/>
      <c r="G23" s="133"/>
      <c r="H23" s="21"/>
      <c r="I23" s="137"/>
      <c r="J23" s="126" t="s">
        <v>46</v>
      </c>
      <c r="K23" s="21" t="s">
        <v>145</v>
      </c>
      <c r="L23" s="127" t="s">
        <v>53</v>
      </c>
    </row>
    <row r="24" spans="1:12" ht="19.5" customHeight="1">
      <c r="A24" s="20">
        <f t="shared" si="0"/>
        <v>9</v>
      </c>
      <c r="B24" s="21" t="s">
        <v>129</v>
      </c>
      <c r="C24" s="123"/>
      <c r="D24" s="21"/>
      <c r="E24" s="21"/>
      <c r="F24" s="123"/>
      <c r="G24" s="132"/>
      <c r="H24" s="21"/>
      <c r="I24" s="137"/>
      <c r="J24" s="21" t="s">
        <v>47</v>
      </c>
      <c r="K24" s="21" t="s">
        <v>145</v>
      </c>
      <c r="L24" s="22" t="s">
        <v>53</v>
      </c>
    </row>
    <row r="25" spans="1:12" ht="19.5" customHeight="1">
      <c r="A25" s="20">
        <f t="shared" si="0"/>
        <v>10</v>
      </c>
      <c r="B25" s="21" t="s">
        <v>130</v>
      </c>
      <c r="C25" s="123"/>
      <c r="D25" s="21"/>
      <c r="E25" s="21"/>
      <c r="F25" s="123"/>
      <c r="G25" s="132"/>
      <c r="H25" s="21"/>
      <c r="I25" s="137"/>
      <c r="J25" s="21" t="s">
        <v>46</v>
      </c>
      <c r="K25" s="21" t="s">
        <v>145</v>
      </c>
      <c r="L25" s="22" t="s">
        <v>149</v>
      </c>
    </row>
    <row r="26" spans="1:12" ht="19.5" customHeight="1">
      <c r="A26" s="20">
        <f t="shared" si="0"/>
        <v>11</v>
      </c>
      <c r="B26" s="21" t="s">
        <v>131</v>
      </c>
      <c r="C26" s="123"/>
      <c r="D26" s="21"/>
      <c r="E26" s="21"/>
      <c r="F26" s="123"/>
      <c r="G26" s="132"/>
      <c r="H26" s="21"/>
      <c r="I26" s="137"/>
      <c r="J26" s="21" t="s">
        <v>46</v>
      </c>
      <c r="K26" s="21" t="s">
        <v>145</v>
      </c>
      <c r="L26" s="22" t="s">
        <v>52</v>
      </c>
    </row>
    <row r="27" spans="1:12" ht="19.5" customHeight="1">
      <c r="A27" s="20">
        <f t="shared" si="0"/>
        <v>12</v>
      </c>
      <c r="B27" s="21" t="s">
        <v>132</v>
      </c>
      <c r="C27" s="123"/>
      <c r="D27" s="21"/>
      <c r="E27" s="21"/>
      <c r="F27" s="123"/>
      <c r="G27" s="132"/>
      <c r="H27" s="21"/>
      <c r="I27" s="137"/>
      <c r="J27" s="21" t="s">
        <v>46</v>
      </c>
      <c r="K27" s="21" t="s">
        <v>146</v>
      </c>
      <c r="L27" s="22" t="s">
        <v>52</v>
      </c>
    </row>
    <row r="28" spans="1:12" ht="19.5" customHeight="1">
      <c r="A28" s="20">
        <f t="shared" si="0"/>
        <v>13</v>
      </c>
      <c r="B28" s="21" t="s">
        <v>133</v>
      </c>
      <c r="C28" s="123"/>
      <c r="D28" s="21"/>
      <c r="E28" s="21"/>
      <c r="F28" s="123"/>
      <c r="G28" s="132"/>
      <c r="H28" s="21"/>
      <c r="I28" s="137"/>
      <c r="J28" s="21" t="s">
        <v>46</v>
      </c>
      <c r="K28" s="21" t="s">
        <v>146</v>
      </c>
      <c r="L28" s="22" t="s">
        <v>53</v>
      </c>
    </row>
    <row r="29" spans="1:12" ht="19.5" customHeight="1">
      <c r="A29" s="20">
        <f t="shared" si="0"/>
        <v>14</v>
      </c>
      <c r="B29" s="21" t="s">
        <v>134</v>
      </c>
      <c r="C29" s="123"/>
      <c r="D29" s="21"/>
      <c r="E29" s="131"/>
      <c r="F29" s="123"/>
      <c r="G29" s="132"/>
      <c r="H29" s="21"/>
      <c r="I29" s="137"/>
      <c r="J29" s="21" t="s">
        <v>46</v>
      </c>
      <c r="K29" s="21" t="s">
        <v>147</v>
      </c>
      <c r="L29" s="22" t="s">
        <v>56</v>
      </c>
    </row>
    <row r="30" spans="1:12" ht="19.5" customHeight="1">
      <c r="A30" s="20">
        <f t="shared" si="0"/>
        <v>15</v>
      </c>
      <c r="B30" s="21" t="s">
        <v>135</v>
      </c>
      <c r="C30" s="123"/>
      <c r="D30" s="21"/>
      <c r="E30" s="21"/>
      <c r="F30" s="123"/>
      <c r="G30" s="132"/>
      <c r="H30" s="21"/>
      <c r="I30" s="137"/>
      <c r="J30" s="21" t="s">
        <v>46</v>
      </c>
      <c r="K30" s="21" t="s">
        <v>147</v>
      </c>
      <c r="L30" s="22" t="s">
        <v>56</v>
      </c>
    </row>
    <row r="31" spans="1:12" ht="19.5" customHeight="1">
      <c r="A31" s="20">
        <f t="shared" si="0"/>
        <v>16</v>
      </c>
      <c r="B31" s="185" t="s">
        <v>136</v>
      </c>
      <c r="C31" s="186"/>
      <c r="D31" s="185"/>
      <c r="E31" s="185"/>
      <c r="F31" s="186"/>
      <c r="G31" s="187"/>
      <c r="H31" s="185"/>
      <c r="I31" s="137"/>
      <c r="J31" s="185" t="s">
        <v>46</v>
      </c>
      <c r="K31" s="185" t="s">
        <v>148</v>
      </c>
      <c r="L31" s="188" t="s">
        <v>56</v>
      </c>
    </row>
    <row r="32" spans="1:12" ht="19.5" customHeight="1">
      <c r="A32" s="20">
        <f t="shared" si="0"/>
        <v>17</v>
      </c>
      <c r="B32" s="185" t="s">
        <v>137</v>
      </c>
      <c r="C32" s="186"/>
      <c r="D32" s="185"/>
      <c r="E32" s="185"/>
      <c r="F32" s="186"/>
      <c r="G32" s="187"/>
      <c r="H32" s="185"/>
      <c r="I32" s="137"/>
      <c r="J32" s="185" t="s">
        <v>46</v>
      </c>
      <c r="K32" s="185" t="s">
        <v>148</v>
      </c>
      <c r="L32" s="188" t="s">
        <v>56</v>
      </c>
    </row>
    <row r="33" spans="1:12" ht="19.5" customHeight="1">
      <c r="A33" s="20">
        <f t="shared" si="0"/>
        <v>18</v>
      </c>
      <c r="B33" s="185" t="s">
        <v>138</v>
      </c>
      <c r="C33" s="186"/>
      <c r="D33" s="185"/>
      <c r="E33" s="185"/>
      <c r="F33" s="186"/>
      <c r="G33" s="187"/>
      <c r="H33" s="185"/>
      <c r="I33" s="137"/>
      <c r="J33" s="185" t="s">
        <v>47</v>
      </c>
      <c r="K33" s="185" t="s">
        <v>148</v>
      </c>
      <c r="L33" s="188" t="s">
        <v>56</v>
      </c>
    </row>
    <row r="34" spans="1:12" ht="19.5" customHeight="1">
      <c r="A34" s="20">
        <f t="shared" si="0"/>
        <v>19</v>
      </c>
      <c r="B34" s="185" t="s">
        <v>139</v>
      </c>
      <c r="C34" s="186"/>
      <c r="D34" s="185"/>
      <c r="E34" s="185"/>
      <c r="F34" s="186"/>
      <c r="G34" s="187"/>
      <c r="H34" s="185"/>
      <c r="I34" s="137"/>
      <c r="J34" s="185" t="s">
        <v>47</v>
      </c>
      <c r="K34" s="185" t="s">
        <v>148</v>
      </c>
      <c r="L34" s="188" t="s">
        <v>56</v>
      </c>
    </row>
    <row r="35" spans="1:12" ht="19.5" customHeight="1" thickBot="1">
      <c r="A35" s="20">
        <f t="shared" si="0"/>
        <v>20</v>
      </c>
      <c r="B35" s="24" t="s">
        <v>140</v>
      </c>
      <c r="C35" s="128"/>
      <c r="D35" s="24"/>
      <c r="E35" s="24"/>
      <c r="F35" s="128"/>
      <c r="G35" s="134"/>
      <c r="H35" s="24"/>
      <c r="I35" s="137"/>
      <c r="J35" s="24" t="s">
        <v>46</v>
      </c>
      <c r="K35" s="24" t="s">
        <v>148</v>
      </c>
      <c r="L35" s="129" t="s">
        <v>56</v>
      </c>
    </row>
    <row r="36" spans="8:13" ht="19.5" customHeight="1" thickBot="1" thickTop="1">
      <c r="H36" s="118"/>
      <c r="I36" s="119" t="s">
        <v>57</v>
      </c>
      <c r="J36" s="120"/>
      <c r="K36" s="142" t="s">
        <v>57</v>
      </c>
      <c r="L36" s="143"/>
      <c r="M36" s="144"/>
    </row>
    <row r="37" spans="1:13" ht="15.75" thickTop="1">
      <c r="A37">
        <f>COUNTA(A16:A35)</f>
        <v>20</v>
      </c>
      <c r="B37" t="s">
        <v>107</v>
      </c>
      <c r="H37" s="25" t="s">
        <v>44</v>
      </c>
      <c r="I37" s="18"/>
      <c r="J37" s="39" t="s">
        <v>49</v>
      </c>
      <c r="K37" s="28" t="s">
        <v>72</v>
      </c>
      <c r="L37" s="29" t="s">
        <v>71</v>
      </c>
      <c r="M37" s="38" t="s">
        <v>74</v>
      </c>
    </row>
    <row r="38" spans="8:13" ht="15">
      <c r="H38" s="26" t="e">
        <f>AVERAGE(I16:I35)</f>
        <v>#DIV/0!</v>
      </c>
      <c r="I38" s="21"/>
      <c r="J38" s="40">
        <f>COUNTIF(J16:J35,"=F")</f>
        <v>17</v>
      </c>
      <c r="K38" s="30" t="s">
        <v>54</v>
      </c>
      <c r="L38" s="31">
        <f>COUNTIF($L$16:$L$35,K38)</f>
        <v>1</v>
      </c>
      <c r="M38" s="32">
        <f>L38/$L$43</f>
        <v>0.05</v>
      </c>
    </row>
    <row r="39" spans="4:13" ht="15.75" thickBot="1">
      <c r="D39" t="s">
        <v>70</v>
      </c>
      <c r="H39" s="20"/>
      <c r="I39" s="21"/>
      <c r="J39" s="40" t="s">
        <v>48</v>
      </c>
      <c r="K39" s="30" t="s">
        <v>52</v>
      </c>
      <c r="L39" s="31">
        <f>COUNTIF($L$16:$L$35,K39)</f>
        <v>6</v>
      </c>
      <c r="M39" s="32">
        <f>L39/$L$43</f>
        <v>0.3</v>
      </c>
    </row>
    <row r="40" spans="4:13" ht="16.5" thickBot="1" thickTop="1">
      <c r="D40" s="17" t="s">
        <v>99</v>
      </c>
      <c r="E40" s="18">
        <f aca="true" t="shared" si="1" ref="E40:E47">COUNTIF($D$16:$D$35,D40)</f>
        <v>0</v>
      </c>
      <c r="F40" s="19">
        <f aca="true" t="shared" si="2" ref="F40:F47">E40/$A$37</f>
        <v>0</v>
      </c>
      <c r="H40" s="27"/>
      <c r="I40" s="24"/>
      <c r="J40" s="41">
        <f>COUNTIF(J16:J35,"=M")</f>
        <v>3</v>
      </c>
      <c r="K40" s="30" t="s">
        <v>53</v>
      </c>
      <c r="L40" s="31">
        <f>COUNTIF($L$16:$L$35,K40)</f>
        <v>5</v>
      </c>
      <c r="M40" s="32">
        <f>L40/$L$43</f>
        <v>0.25</v>
      </c>
    </row>
    <row r="41" spans="4:13" ht="16.5" thickBot="1" thickTop="1">
      <c r="D41" s="20" t="s">
        <v>97</v>
      </c>
      <c r="E41" s="21">
        <f t="shared" si="1"/>
        <v>0</v>
      </c>
      <c r="F41" s="19">
        <f t="shared" si="2"/>
        <v>0</v>
      </c>
      <c r="K41" s="30" t="s">
        <v>56</v>
      </c>
      <c r="L41" s="31">
        <f>COUNTIF($L$16:$L$35,K41)</f>
        <v>7</v>
      </c>
      <c r="M41" s="32">
        <f>L41/$L$43</f>
        <v>0.35</v>
      </c>
    </row>
    <row r="42" spans="4:13" ht="16.5" thickBot="1" thickTop="1">
      <c r="D42" s="20" t="s">
        <v>103</v>
      </c>
      <c r="E42" s="21">
        <f t="shared" si="1"/>
        <v>0</v>
      </c>
      <c r="F42" s="19">
        <f t="shared" si="2"/>
        <v>0</v>
      </c>
      <c r="K42" s="30" t="s">
        <v>55</v>
      </c>
      <c r="L42" s="31">
        <f>COUNTIF($L$16:$L$35,K42)</f>
        <v>0</v>
      </c>
      <c r="M42" s="32">
        <f>L42/$L$43</f>
        <v>0</v>
      </c>
    </row>
    <row r="43" spans="4:13" ht="16.5" thickBot="1" thickTop="1">
      <c r="D43" s="20" t="s">
        <v>100</v>
      </c>
      <c r="E43" s="21">
        <f t="shared" si="1"/>
        <v>0</v>
      </c>
      <c r="F43" s="19">
        <f t="shared" si="2"/>
        <v>0</v>
      </c>
      <c r="K43" s="33" t="s">
        <v>58</v>
      </c>
      <c r="L43" s="34">
        <f>COUNTA(L16:L35)</f>
        <v>20</v>
      </c>
      <c r="M43" s="35">
        <f>SUM(M38:M42)</f>
        <v>0.95</v>
      </c>
    </row>
    <row r="44" spans="4:6" ht="14.25" thickBot="1" thickTop="1">
      <c r="D44" s="20" t="s">
        <v>96</v>
      </c>
      <c r="E44" s="21">
        <f t="shared" si="1"/>
        <v>0</v>
      </c>
      <c r="F44" s="19">
        <f t="shared" si="2"/>
        <v>0</v>
      </c>
    </row>
    <row r="45" spans="4:13" ht="16.5" thickBot="1" thickTop="1">
      <c r="D45" s="20" t="s">
        <v>98</v>
      </c>
      <c r="E45" s="21">
        <f t="shared" si="1"/>
        <v>0</v>
      </c>
      <c r="F45" s="19">
        <f t="shared" si="2"/>
        <v>0</v>
      </c>
      <c r="K45" s="145" t="s">
        <v>73</v>
      </c>
      <c r="L45" s="146"/>
      <c r="M45" s="147"/>
    </row>
    <row r="46" spans="4:13" ht="16.5" thickBot="1" thickTop="1">
      <c r="D46" s="20" t="s">
        <v>101</v>
      </c>
      <c r="E46" s="21">
        <f t="shared" si="1"/>
        <v>0</v>
      </c>
      <c r="F46" s="19">
        <f t="shared" si="2"/>
        <v>0</v>
      </c>
      <c r="K46" s="28" t="str">
        <f>K19</f>
        <v>I.C. CASTELFOCOGNANO</v>
      </c>
      <c r="L46" s="36">
        <f aca="true" t="shared" si="3" ref="L46:L53">COUNTIF($K$16:$K$35,K46)</f>
        <v>1</v>
      </c>
      <c r="M46" s="37">
        <f>L46/$L$54</f>
        <v>0.05</v>
      </c>
    </row>
    <row r="47" spans="4:13" ht="15.75" thickTop="1">
      <c r="D47" t="s">
        <v>102</v>
      </c>
      <c r="E47" s="21">
        <f t="shared" si="1"/>
        <v>0</v>
      </c>
      <c r="F47" s="19">
        <f t="shared" si="2"/>
        <v>0</v>
      </c>
      <c r="K47" s="30" t="str">
        <f>K27</f>
        <v>I.C. STIA</v>
      </c>
      <c r="L47" s="31">
        <f t="shared" si="3"/>
        <v>2</v>
      </c>
      <c r="M47" s="32">
        <f>L47/$L$54</f>
        <v>0.1</v>
      </c>
    </row>
    <row r="48" spans="4:13" ht="15.75" thickBot="1">
      <c r="D48" s="23" t="s">
        <v>69</v>
      </c>
      <c r="E48" s="24">
        <f>SUM(E40:E47)</f>
        <v>0</v>
      </c>
      <c r="F48" s="121">
        <f>SUM(F40:F47)</f>
        <v>0</v>
      </c>
      <c r="K48" s="30" t="str">
        <f>K21</f>
        <v>I.C. POPPI</v>
      </c>
      <c r="L48" s="31">
        <f t="shared" si="3"/>
        <v>2</v>
      </c>
      <c r="M48" s="32">
        <f>L48/$L$54</f>
        <v>0.1</v>
      </c>
    </row>
    <row r="49" spans="11:13" ht="15.75" thickTop="1">
      <c r="K49" s="30" t="str">
        <f>K31</f>
        <v>ITIS BIBBIENA</v>
      </c>
      <c r="L49" s="31">
        <f t="shared" si="3"/>
        <v>5</v>
      </c>
      <c r="M49" s="32">
        <f>L49/$L$54</f>
        <v>0.25</v>
      </c>
    </row>
    <row r="50" spans="11:13" ht="15">
      <c r="K50" s="30" t="str">
        <f>K23</f>
        <v>I.C. SOCI</v>
      </c>
      <c r="L50" s="31">
        <f t="shared" si="3"/>
        <v>5</v>
      </c>
      <c r="M50" s="32">
        <f>L50/$L$54</f>
        <v>0.25</v>
      </c>
    </row>
    <row r="51" spans="11:13" ht="15">
      <c r="K51" s="30" t="str">
        <f>K16</f>
        <v>I.C. BIBBIENA</v>
      </c>
      <c r="L51" s="31">
        <f t="shared" si="3"/>
        <v>2</v>
      </c>
      <c r="M51" s="32">
        <f>L51/$L$54</f>
        <v>0.1</v>
      </c>
    </row>
    <row r="52" spans="11:13" ht="15">
      <c r="K52" s="30" t="str">
        <f>K29</f>
        <v>I.I.S. "GALILEI" POPPI</v>
      </c>
      <c r="L52" s="31">
        <f t="shared" si="3"/>
        <v>2</v>
      </c>
      <c r="M52" s="32">
        <f>L52/$L$54</f>
        <v>0.1</v>
      </c>
    </row>
    <row r="53" spans="11:13" ht="15">
      <c r="K53" s="30" t="str">
        <f>K18</f>
        <v>I.C. CAPOLONA</v>
      </c>
      <c r="L53" s="31">
        <f t="shared" si="3"/>
        <v>1</v>
      </c>
      <c r="M53" s="32">
        <f>L53/$L$54</f>
        <v>0.05</v>
      </c>
    </row>
    <row r="54" spans="11:13" ht="15.75" thickBot="1">
      <c r="K54" s="33" t="s">
        <v>59</v>
      </c>
      <c r="L54" s="34">
        <f>SUM(L46:L53)</f>
        <v>20</v>
      </c>
      <c r="M54" s="35">
        <f>SUM(M46:M53)</f>
        <v>1</v>
      </c>
    </row>
    <row r="55" ht="13.5" thickTop="1"/>
  </sheetData>
  <mergeCells count="4">
    <mergeCell ref="B11:G11"/>
    <mergeCell ref="B13:G13"/>
    <mergeCell ref="K36:M36"/>
    <mergeCell ref="K45:M45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52" r:id="rId2"/>
  <ignoredErrors>
    <ignoredError sqref="K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36" sqref="C36"/>
    </sheetView>
  </sheetViews>
  <sheetFormatPr defaultColWidth="9.140625" defaultRowHeight="12.75"/>
  <cols>
    <col min="1" max="1" width="29.140625" style="0" customWidth="1"/>
    <col min="2" max="2" width="23.140625" style="0" customWidth="1"/>
    <col min="3" max="3" width="35.00390625" style="0" customWidth="1"/>
    <col min="4" max="4" width="23.57421875" style="0" customWidth="1"/>
    <col min="5" max="5" width="18.57421875" style="0" customWidth="1"/>
    <col min="7" max="7" width="21.28125" style="0" customWidth="1"/>
    <col min="9" max="9" width="28.28125" style="0" customWidth="1"/>
  </cols>
  <sheetData>
    <row r="1" spans="1:9" ht="12.75">
      <c r="A1" s="5" t="s">
        <v>19</v>
      </c>
      <c r="B1" s="14" t="s">
        <v>60</v>
      </c>
      <c r="C1" s="7" t="s">
        <v>20</v>
      </c>
      <c r="D1" s="8" t="s">
        <v>21</v>
      </c>
      <c r="E1" s="9" t="s">
        <v>22</v>
      </c>
      <c r="F1" s="9" t="s">
        <v>45</v>
      </c>
      <c r="G1" t="s">
        <v>111</v>
      </c>
      <c r="I1" t="s">
        <v>113</v>
      </c>
    </row>
    <row r="2" spans="1:10" ht="12.75">
      <c r="A2" s="21" t="str">
        <f>'Anagrafica corsisti'!B16</f>
        <v>BERNACCHI ANNA</v>
      </c>
      <c r="B2" s="123">
        <f>'Anagrafica corsisti'!C16</f>
        <v>0</v>
      </c>
      <c r="C2" s="10">
        <f>'Anagrafica corsisti'!E16</f>
        <v>0</v>
      </c>
      <c r="D2" s="123">
        <f>'Anagrafica corsisti'!F16</f>
        <v>0</v>
      </c>
      <c r="E2" s="132">
        <f>'Anagrafica corsisti'!G16</f>
        <v>0</v>
      </c>
      <c r="F2" s="21" t="str">
        <f>'Anagrafica corsisti'!J16</f>
        <v>F</v>
      </c>
      <c r="G2" t="s">
        <v>61</v>
      </c>
      <c r="I2" t="s">
        <v>114</v>
      </c>
      <c r="J2" t="s">
        <v>112</v>
      </c>
    </row>
    <row r="3" spans="1:10" ht="12.75">
      <c r="A3" s="21" t="str">
        <f>'Anagrafica corsisti'!B17</f>
        <v>BUSI SILVIA</v>
      </c>
      <c r="B3" s="123">
        <f>'Anagrafica corsisti'!C17</f>
        <v>0</v>
      </c>
      <c r="C3" s="10">
        <f>'Anagrafica corsisti'!E17</f>
        <v>0</v>
      </c>
      <c r="D3" s="123">
        <f>'Anagrafica corsisti'!F17</f>
        <v>0</v>
      </c>
      <c r="E3" s="132">
        <f>'Anagrafica corsisti'!G17</f>
        <v>0</v>
      </c>
      <c r="F3" s="21" t="str">
        <f>'Anagrafica corsisti'!J17</f>
        <v>F</v>
      </c>
      <c r="G3" t="s">
        <v>116</v>
      </c>
      <c r="I3" t="s">
        <v>117</v>
      </c>
      <c r="J3" t="s">
        <v>112</v>
      </c>
    </row>
    <row r="4" spans="1:6" ht="12.75">
      <c r="A4" s="21" t="str">
        <f>'Anagrafica corsisti'!B18</f>
        <v>BARTOLINI NADIA</v>
      </c>
      <c r="B4" s="123">
        <f>'Anagrafica corsisti'!C18</f>
        <v>0</v>
      </c>
      <c r="C4" s="10">
        <f>'Anagrafica corsisti'!E18</f>
        <v>0</v>
      </c>
      <c r="D4" s="123">
        <f>'Anagrafica corsisti'!F18</f>
        <v>0</v>
      </c>
      <c r="E4" s="132">
        <f>'Anagrafica corsisti'!G18</f>
        <v>0</v>
      </c>
      <c r="F4" s="21" t="str">
        <f>'Anagrafica corsisti'!J18</f>
        <v>F</v>
      </c>
    </row>
    <row r="5" spans="1:10" ht="12.75">
      <c r="A5" s="21" t="str">
        <f>'Anagrafica corsisti'!B19</f>
        <v>BACCI MITIA</v>
      </c>
      <c r="B5" s="123">
        <f>'Anagrafica corsisti'!C19</f>
        <v>0</v>
      </c>
      <c r="C5" s="10">
        <f>'Anagrafica corsisti'!E19</f>
        <v>0</v>
      </c>
      <c r="D5" s="123">
        <f>'Anagrafica corsisti'!F19</f>
        <v>0</v>
      </c>
      <c r="E5" s="132">
        <f>'Anagrafica corsisti'!G19</f>
        <v>0</v>
      </c>
      <c r="F5" s="21" t="str">
        <f>'Anagrafica corsisti'!J19</f>
        <v>F</v>
      </c>
      <c r="G5" t="s">
        <v>105</v>
      </c>
      <c r="I5" t="s">
        <v>119</v>
      </c>
      <c r="J5" t="s">
        <v>112</v>
      </c>
    </row>
    <row r="6" spans="1:6" ht="12.75">
      <c r="A6" s="21" t="str">
        <f>'Anagrafica corsisti'!B20</f>
        <v>TACCONI ELENA</v>
      </c>
      <c r="B6" s="123">
        <f>'Anagrafica corsisti'!C20</f>
        <v>0</v>
      </c>
      <c r="C6" s="10">
        <f>'Anagrafica corsisti'!E20</f>
        <v>0</v>
      </c>
      <c r="D6" s="123">
        <f>'Anagrafica corsisti'!F20</f>
        <v>0</v>
      </c>
      <c r="E6" s="132">
        <f>'Anagrafica corsisti'!G20</f>
        <v>0</v>
      </c>
      <c r="F6" s="21" t="str">
        <f>'Anagrafica corsisti'!J20</f>
        <v>F</v>
      </c>
    </row>
    <row r="7" spans="1:6" ht="12.75">
      <c r="A7" s="21" t="str">
        <f>'Anagrafica corsisti'!B21</f>
        <v>ZUCCARI ELISA</v>
      </c>
      <c r="B7" s="123">
        <f>'Anagrafica corsisti'!C21</f>
        <v>0</v>
      </c>
      <c r="C7" s="10">
        <f>'Anagrafica corsisti'!E21</f>
        <v>0</v>
      </c>
      <c r="D7" s="123">
        <f>'Anagrafica corsisti'!F21</f>
        <v>0</v>
      </c>
      <c r="E7" s="132">
        <f>'Anagrafica corsisti'!G21</f>
        <v>0</v>
      </c>
      <c r="F7" s="21" t="str">
        <f>'Anagrafica corsisti'!J21</f>
        <v>F</v>
      </c>
    </row>
    <row r="8" spans="1:6" ht="12.75">
      <c r="A8" s="21" t="str">
        <f>'Anagrafica corsisti'!B22</f>
        <v>ACUTI MARCELLA</v>
      </c>
      <c r="B8" s="123">
        <f>'Anagrafica corsisti'!C22</f>
        <v>0</v>
      </c>
      <c r="C8" s="10">
        <f>'Anagrafica corsisti'!E22</f>
        <v>0</v>
      </c>
      <c r="D8" s="123">
        <f>'Anagrafica corsisti'!F22</f>
        <v>0</v>
      </c>
      <c r="E8" s="132">
        <f>'Anagrafica corsisti'!G22</f>
        <v>0</v>
      </c>
      <c r="F8" s="21" t="str">
        <f>'Anagrafica corsisti'!J22</f>
        <v>F</v>
      </c>
    </row>
    <row r="9" spans="1:9" ht="12.75">
      <c r="A9" s="21" t="str">
        <f>'Anagrafica corsisti'!B23</f>
        <v>BIGGERI EMMANUELA</v>
      </c>
      <c r="B9" s="125">
        <f>'Anagrafica corsisti'!C23</f>
        <v>0</v>
      </c>
      <c r="C9" s="10">
        <f>'Anagrafica corsisti'!E23</f>
        <v>0</v>
      </c>
      <c r="D9" s="125">
        <f>'Anagrafica corsisti'!F23</f>
        <v>0</v>
      </c>
      <c r="E9" s="133">
        <f>'Anagrafica corsisti'!G23</f>
        <v>0</v>
      </c>
      <c r="F9" s="126" t="str">
        <f>'Anagrafica corsisti'!J23</f>
        <v>F</v>
      </c>
      <c r="G9" t="s">
        <v>105</v>
      </c>
      <c r="I9" t="s">
        <v>118</v>
      </c>
    </row>
    <row r="10" spans="1:10" ht="12.75">
      <c r="A10" s="21" t="str">
        <f>'Anagrafica corsisti'!B24</f>
        <v>CARBONE  GIOVANNI</v>
      </c>
      <c r="B10" s="123">
        <f>'Anagrafica corsisti'!C24</f>
        <v>0</v>
      </c>
      <c r="C10" s="10">
        <f>'Anagrafica corsisti'!E24</f>
        <v>0</v>
      </c>
      <c r="D10" s="123">
        <f>'Anagrafica corsisti'!F24</f>
        <v>0</v>
      </c>
      <c r="E10" s="132">
        <f>'Anagrafica corsisti'!G24</f>
        <v>0</v>
      </c>
      <c r="F10" s="21" t="str">
        <f>'Anagrafica corsisti'!J24</f>
        <v>M</v>
      </c>
      <c r="G10" t="s">
        <v>105</v>
      </c>
      <c r="I10" t="s">
        <v>115</v>
      </c>
      <c r="J10" t="s">
        <v>112</v>
      </c>
    </row>
    <row r="11" spans="1:6" ht="12.75">
      <c r="A11" s="21" t="str">
        <f>'Anagrafica corsisti'!B25</f>
        <v>CASTEGNARO PAOLA</v>
      </c>
      <c r="B11" s="123">
        <f>'Anagrafica corsisti'!C25</f>
        <v>0</v>
      </c>
      <c r="C11" s="10">
        <f>'Anagrafica corsisti'!E25</f>
        <v>0</v>
      </c>
      <c r="D11" s="123">
        <f>'Anagrafica corsisti'!F25</f>
        <v>0</v>
      </c>
      <c r="E11" s="132">
        <f>'Anagrafica corsisti'!G25</f>
        <v>0</v>
      </c>
      <c r="F11" s="21" t="str">
        <f>'Anagrafica corsisti'!J25</f>
        <v>F</v>
      </c>
    </row>
    <row r="12" spans="1:7" ht="12.75">
      <c r="A12" s="21" t="str">
        <f>'Anagrafica corsisti'!B26</f>
        <v>MENNA RAFFAELA</v>
      </c>
      <c r="B12" s="123">
        <f>'Anagrafica corsisti'!C26</f>
        <v>0</v>
      </c>
      <c r="C12" s="10">
        <f>'Anagrafica corsisti'!E26</f>
        <v>0</v>
      </c>
      <c r="D12" s="123">
        <f>'Anagrafica corsisti'!F26</f>
        <v>0</v>
      </c>
      <c r="E12" s="132">
        <f>'Anagrafica corsisti'!G26</f>
        <v>0</v>
      </c>
      <c r="F12" s="21" t="str">
        <f>'Anagrafica corsisti'!J26</f>
        <v>F</v>
      </c>
      <c r="G12" t="s">
        <v>120</v>
      </c>
    </row>
    <row r="13" spans="1:10" ht="12.75">
      <c r="A13" s="21" t="str">
        <f>'Anagrafica corsisti'!B27</f>
        <v>FALCINI NUNZIATA</v>
      </c>
      <c r="B13" s="123">
        <f>'Anagrafica corsisti'!C27</f>
        <v>0</v>
      </c>
      <c r="C13" s="10">
        <f>'Anagrafica corsisti'!E27</f>
        <v>0</v>
      </c>
      <c r="D13" s="123">
        <f>'Anagrafica corsisti'!F27</f>
        <v>0</v>
      </c>
      <c r="E13" s="132">
        <f>'Anagrafica corsisti'!G27</f>
        <v>0</v>
      </c>
      <c r="F13" s="21" t="str">
        <f>'Anagrafica corsisti'!J27</f>
        <v>F</v>
      </c>
      <c r="G13" t="s">
        <v>105</v>
      </c>
      <c r="I13" t="s">
        <v>62</v>
      </c>
      <c r="J13" t="s">
        <v>112</v>
      </c>
    </row>
    <row r="14" spans="1:10" ht="12.75">
      <c r="A14" s="21" t="str">
        <f>'Anagrafica corsisti'!B28</f>
        <v>PINO ROSARIA</v>
      </c>
      <c r="B14" s="123">
        <f>'Anagrafica corsisti'!C28</f>
        <v>0</v>
      </c>
      <c r="C14" s="10">
        <f>'Anagrafica corsisti'!E28</f>
        <v>0</v>
      </c>
      <c r="D14" s="123">
        <f>'Anagrafica corsisti'!F28</f>
        <v>0</v>
      </c>
      <c r="E14" s="132">
        <f>'Anagrafica corsisti'!G28</f>
        <v>0</v>
      </c>
      <c r="F14" s="21" t="str">
        <f>'Anagrafica corsisti'!J28</f>
        <v>F</v>
      </c>
      <c r="G14" t="s">
        <v>106</v>
      </c>
      <c r="I14" t="s">
        <v>68</v>
      </c>
      <c r="J14" t="s">
        <v>112</v>
      </c>
    </row>
    <row r="15" spans="1:10" ht="12.75">
      <c r="A15" s="21" t="str">
        <f>'Anagrafica corsisti'!B29</f>
        <v>GHELLI MARIA LINDA</v>
      </c>
      <c r="B15" s="123">
        <f>'Anagrafica corsisti'!C29</f>
        <v>0</v>
      </c>
      <c r="C15" s="10">
        <f>'Anagrafica corsisti'!E29</f>
        <v>0</v>
      </c>
      <c r="D15" s="123">
        <f>'Anagrafica corsisti'!F29</f>
        <v>0</v>
      </c>
      <c r="E15" s="132">
        <f>'Anagrafica corsisti'!G29</f>
        <v>0</v>
      </c>
      <c r="F15" s="21" t="str">
        <f>'Anagrafica corsisti'!J29</f>
        <v>F</v>
      </c>
      <c r="G15" t="s">
        <v>63</v>
      </c>
      <c r="I15" t="s">
        <v>119</v>
      </c>
      <c r="J15" t="s">
        <v>112</v>
      </c>
    </row>
    <row r="16" spans="1:6" ht="12.75">
      <c r="A16" s="21" t="str">
        <f>'Anagrafica corsisti'!B30</f>
        <v>TAMBURINI ENRICA</v>
      </c>
      <c r="B16" s="123"/>
      <c r="C16" s="10"/>
      <c r="D16" s="123"/>
      <c r="E16" s="132"/>
      <c r="F16" s="21"/>
    </row>
    <row r="17" spans="1:6" ht="12.75">
      <c r="A17" s="21" t="str">
        <f>'Anagrafica corsisti'!B31</f>
        <v>MADIAI GIOVANNA</v>
      </c>
      <c r="B17" s="123"/>
      <c r="C17" s="10"/>
      <c r="D17" s="123"/>
      <c r="E17" s="132"/>
      <c r="F17" s="21"/>
    </row>
    <row r="18" spans="1:6" ht="12.75">
      <c r="A18" s="21" t="str">
        <f>'Anagrafica corsisti'!B32</f>
        <v>PANONI LUCA</v>
      </c>
      <c r="B18" s="123"/>
      <c r="C18" s="10"/>
      <c r="D18" s="123"/>
      <c r="E18" s="132"/>
      <c r="F18" s="21"/>
    </row>
    <row r="19" spans="1:6" ht="12.75">
      <c r="A19" s="21" t="str">
        <f>'Anagrafica corsisti'!B33</f>
        <v>PICCOLO FRANCESCO</v>
      </c>
      <c r="B19" s="123"/>
      <c r="C19" s="10"/>
      <c r="D19" s="123"/>
      <c r="E19" s="132"/>
      <c r="F19" s="21"/>
    </row>
    <row r="20" spans="1:6" ht="12.75">
      <c r="A20" s="21" t="str">
        <f>'Anagrafica corsisti'!B34</f>
        <v>SENSI GIANNI</v>
      </c>
      <c r="B20" s="123">
        <f>'Anagrafica corsisti'!C30</f>
        <v>0</v>
      </c>
      <c r="C20" s="10">
        <f>'Anagrafica corsisti'!E30</f>
        <v>0</v>
      </c>
      <c r="D20" s="123">
        <f>'Anagrafica corsisti'!F30</f>
        <v>0</v>
      </c>
      <c r="E20" s="132">
        <f>'Anagrafica corsisti'!G30</f>
        <v>0</v>
      </c>
      <c r="F20" s="21" t="str">
        <f>'Anagrafica corsisti'!J30</f>
        <v>F</v>
      </c>
    </row>
    <row r="21" spans="1:6" ht="13.5" thickBot="1">
      <c r="A21" s="21" t="str">
        <f>'Anagrafica corsisti'!B35</f>
        <v>ZAMPONI STEFANIA</v>
      </c>
      <c r="B21" s="128">
        <f>'Anagrafica corsisti'!C35</f>
        <v>0</v>
      </c>
      <c r="C21" s="10">
        <f>'Anagrafica corsisti'!E35</f>
        <v>0</v>
      </c>
      <c r="D21" s="128">
        <f>'Anagrafica corsisti'!F35</f>
        <v>0</v>
      </c>
      <c r="E21" s="134">
        <f>'Anagrafica corsisti'!G35</f>
        <v>0</v>
      </c>
      <c r="F21" s="24" t="str">
        <f>'Anagrafica corsisti'!J35</f>
        <v>F</v>
      </c>
    </row>
    <row r="22" ht="13.5" thickTop="1"/>
    <row r="23" ht="12.75">
      <c r="B23" s="130" t="s">
        <v>109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workbookViewId="0" topLeftCell="A1">
      <selection activeCell="O4" sqref="O4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16.140625" style="0" customWidth="1"/>
    <col min="4" max="4" width="15.28125" style="0" customWidth="1"/>
    <col min="5" max="5" width="5.140625" style="0" customWidth="1"/>
    <col min="6" max="10" width="4.7109375" style="0" customWidth="1"/>
    <col min="11" max="11" width="5.00390625" style="0" customWidth="1"/>
    <col min="12" max="12" width="4.57421875" style="0" customWidth="1"/>
  </cols>
  <sheetData>
    <row r="2" spans="3:10" ht="110.25" customHeight="1">
      <c r="C2" s="164" t="s">
        <v>91</v>
      </c>
      <c r="D2" s="164"/>
      <c r="E2" s="164"/>
      <c r="F2" s="164"/>
      <c r="G2" s="164"/>
      <c r="H2" s="164"/>
      <c r="I2" s="164"/>
      <c r="J2" s="164"/>
    </row>
    <row r="3" spans="4:11" ht="27" customHeight="1" thickBot="1">
      <c r="D3" s="193" t="s">
        <v>150</v>
      </c>
      <c r="F3" s="90"/>
      <c r="G3" s="90"/>
      <c r="H3" s="90"/>
      <c r="I3" s="90"/>
      <c r="J3" s="90"/>
      <c r="K3" s="90"/>
    </row>
    <row r="4" spans="2:11" ht="96.75" customHeight="1" thickBot="1" thickTop="1">
      <c r="B4" s="152"/>
      <c r="C4" s="153"/>
      <c r="D4" s="115" t="s">
        <v>90</v>
      </c>
      <c r="E4" s="159" t="s">
        <v>89</v>
      </c>
      <c r="F4" s="154">
        <v>39174</v>
      </c>
      <c r="G4" s="154">
        <v>39184</v>
      </c>
      <c r="H4" s="154">
        <v>38834</v>
      </c>
      <c r="I4" s="154">
        <v>38846</v>
      </c>
      <c r="J4" s="154">
        <v>38855</v>
      </c>
      <c r="K4" s="148" t="s">
        <v>85</v>
      </c>
    </row>
    <row r="5" spans="2:11" ht="22.5" customHeight="1" thickBot="1">
      <c r="B5" s="150" t="s">
        <v>88</v>
      </c>
      <c r="C5" s="139"/>
      <c r="D5" s="151"/>
      <c r="E5" s="160"/>
      <c r="F5" s="155"/>
      <c r="G5" s="155"/>
      <c r="H5" s="155"/>
      <c r="I5" s="155"/>
      <c r="J5" s="155"/>
      <c r="K5" s="149"/>
    </row>
    <row r="6" spans="2:11" ht="15" customHeight="1" thickBot="1" thickTop="1">
      <c r="B6" s="156" t="s">
        <v>87</v>
      </c>
      <c r="C6" s="171" t="str">
        <f>'Anagrafica corsisti'!B15</f>
        <v>Cognome Nome</v>
      </c>
      <c r="D6" s="171"/>
      <c r="E6" s="165" t="s">
        <v>84</v>
      </c>
      <c r="F6" s="111">
        <v>1</v>
      </c>
      <c r="G6" s="112">
        <v>2</v>
      </c>
      <c r="H6" s="112">
        <v>3</v>
      </c>
      <c r="I6" s="112">
        <v>4</v>
      </c>
      <c r="J6" s="112">
        <v>5</v>
      </c>
      <c r="K6" s="168" t="s">
        <v>86</v>
      </c>
    </row>
    <row r="7" spans="2:11" ht="15" customHeight="1" thickBot="1">
      <c r="B7" s="157"/>
      <c r="C7" s="172"/>
      <c r="D7" s="172"/>
      <c r="E7" s="166"/>
      <c r="F7" s="113" t="s">
        <v>95</v>
      </c>
      <c r="G7" s="114" t="s">
        <v>95</v>
      </c>
      <c r="H7" s="114" t="s">
        <v>95</v>
      </c>
      <c r="I7" s="114" t="s">
        <v>95</v>
      </c>
      <c r="J7" s="114" t="s">
        <v>95</v>
      </c>
      <c r="K7" s="169"/>
    </row>
    <row r="8" spans="2:11" ht="13.5" thickBot="1">
      <c r="B8" s="158"/>
      <c r="C8" s="172"/>
      <c r="D8" s="172"/>
      <c r="E8" s="167"/>
      <c r="F8" s="116">
        <v>3</v>
      </c>
      <c r="G8" s="117">
        <v>3</v>
      </c>
      <c r="H8" s="117">
        <v>3</v>
      </c>
      <c r="I8" s="117">
        <v>3</v>
      </c>
      <c r="J8" s="117">
        <v>3</v>
      </c>
      <c r="K8" s="170"/>
    </row>
    <row r="9" spans="2:11" ht="19.5" customHeight="1" thickBot="1">
      <c r="B9" s="100">
        <v>1</v>
      </c>
      <c r="C9" s="162" t="str">
        <f>'Anagrafica corsisti'!B16</f>
        <v>BERNACCHI ANNA</v>
      </c>
      <c r="D9" s="162"/>
      <c r="E9" s="107" t="s">
        <v>46</v>
      </c>
      <c r="F9" s="103"/>
      <c r="G9" s="101"/>
      <c r="H9" s="101"/>
      <c r="I9" s="101"/>
      <c r="J9" s="101"/>
      <c r="K9" s="102">
        <f aca="true" t="shared" si="0" ref="K9:K28">SUM(F9:J9)</f>
        <v>0</v>
      </c>
    </row>
    <row r="10" spans="2:11" ht="19.5" customHeight="1" thickBot="1">
      <c r="B10" s="95">
        <f>B9+1</f>
        <v>2</v>
      </c>
      <c r="C10" s="163" t="str">
        <f>'Anagrafica corsisti'!B17</f>
        <v>BUSI SILVIA</v>
      </c>
      <c r="D10" s="163"/>
      <c r="E10" s="108" t="s">
        <v>46</v>
      </c>
      <c r="F10" s="104"/>
      <c r="G10" s="91"/>
      <c r="H10" s="91"/>
      <c r="I10" s="91"/>
      <c r="J10" s="91"/>
      <c r="K10" s="92">
        <f t="shared" si="0"/>
        <v>0</v>
      </c>
    </row>
    <row r="11" spans="2:11" ht="19.5" customHeight="1" thickBot="1">
      <c r="B11" s="95">
        <f aca="true" t="shared" si="1" ref="B11:B23">B10+1</f>
        <v>3</v>
      </c>
      <c r="C11" s="163" t="str">
        <f>'Anagrafica corsisti'!B18</f>
        <v>BARTOLINI NADIA</v>
      </c>
      <c r="D11" s="163"/>
      <c r="E11" s="108" t="s">
        <v>46</v>
      </c>
      <c r="F11" s="104"/>
      <c r="G11" s="91"/>
      <c r="H11" s="91"/>
      <c r="I11" s="91"/>
      <c r="J11" s="91"/>
      <c r="K11" s="92">
        <f t="shared" si="0"/>
        <v>0</v>
      </c>
    </row>
    <row r="12" spans="2:11" ht="19.5" customHeight="1" thickBot="1">
      <c r="B12" s="95">
        <f t="shared" si="1"/>
        <v>4</v>
      </c>
      <c r="C12" s="163" t="str">
        <f>'Anagrafica corsisti'!B19</f>
        <v>BACCI MITIA</v>
      </c>
      <c r="D12" s="163"/>
      <c r="E12" s="108" t="s">
        <v>46</v>
      </c>
      <c r="F12" s="104"/>
      <c r="G12" s="91"/>
      <c r="H12" s="91"/>
      <c r="I12" s="91"/>
      <c r="J12" s="91"/>
      <c r="K12" s="92">
        <f t="shared" si="0"/>
        <v>0</v>
      </c>
    </row>
    <row r="13" spans="2:11" ht="19.5" customHeight="1" thickBot="1">
      <c r="B13" s="97">
        <f t="shared" si="1"/>
        <v>5</v>
      </c>
      <c r="C13" s="161" t="str">
        <f>'Anagrafica corsisti'!B20</f>
        <v>TACCONI ELENA</v>
      </c>
      <c r="D13" s="161"/>
      <c r="E13" s="109" t="s">
        <v>46</v>
      </c>
      <c r="F13" s="105"/>
      <c r="G13" s="98"/>
      <c r="H13" s="98"/>
      <c r="I13" s="98"/>
      <c r="J13" s="98"/>
      <c r="K13" s="99">
        <f t="shared" si="0"/>
        <v>0</v>
      </c>
    </row>
    <row r="14" spans="2:11" ht="19.5" customHeight="1" thickBot="1">
      <c r="B14" s="100">
        <f t="shared" si="1"/>
        <v>6</v>
      </c>
      <c r="C14" s="162" t="str">
        <f>'Anagrafica corsisti'!B21</f>
        <v>ZUCCARI ELISA</v>
      </c>
      <c r="D14" s="162"/>
      <c r="E14" s="107" t="s">
        <v>46</v>
      </c>
      <c r="F14" s="103"/>
      <c r="G14" s="101"/>
      <c r="H14" s="101"/>
      <c r="I14" s="101"/>
      <c r="J14" s="101"/>
      <c r="K14" s="102">
        <f t="shared" si="0"/>
        <v>0</v>
      </c>
    </row>
    <row r="15" spans="2:11" ht="19.5" customHeight="1" thickBot="1">
      <c r="B15" s="95">
        <f t="shared" si="1"/>
        <v>7</v>
      </c>
      <c r="C15" s="163" t="str">
        <f>'Anagrafica corsisti'!B22</f>
        <v>ACUTI MARCELLA</v>
      </c>
      <c r="D15" s="163"/>
      <c r="E15" s="108" t="s">
        <v>46</v>
      </c>
      <c r="F15" s="104"/>
      <c r="G15" s="91"/>
      <c r="H15" s="91"/>
      <c r="I15" s="91"/>
      <c r="J15" s="91"/>
      <c r="K15" s="92">
        <f t="shared" si="0"/>
        <v>0</v>
      </c>
    </row>
    <row r="16" spans="2:11" ht="19.5" customHeight="1" thickBot="1">
      <c r="B16" s="95">
        <f t="shared" si="1"/>
        <v>8</v>
      </c>
      <c r="C16" s="163" t="str">
        <f>'Anagrafica corsisti'!B23</f>
        <v>BIGGERI EMMANUELA</v>
      </c>
      <c r="D16" s="163"/>
      <c r="E16" s="108" t="s">
        <v>46</v>
      </c>
      <c r="F16" s="104"/>
      <c r="G16" s="91"/>
      <c r="H16" s="91"/>
      <c r="I16" s="91"/>
      <c r="J16" s="91"/>
      <c r="K16" s="92">
        <f t="shared" si="0"/>
        <v>0</v>
      </c>
    </row>
    <row r="17" spans="2:11" ht="19.5" customHeight="1" thickBot="1">
      <c r="B17" s="95">
        <f t="shared" si="1"/>
        <v>9</v>
      </c>
      <c r="C17" s="163" t="str">
        <f>'Anagrafica corsisti'!B24</f>
        <v>CARBONE  GIOVANNI</v>
      </c>
      <c r="D17" s="163"/>
      <c r="E17" s="108" t="s">
        <v>46</v>
      </c>
      <c r="F17" s="104"/>
      <c r="G17" s="91"/>
      <c r="H17" s="91"/>
      <c r="I17" s="91"/>
      <c r="J17" s="91"/>
      <c r="K17" s="92">
        <f t="shared" si="0"/>
        <v>0</v>
      </c>
    </row>
    <row r="18" spans="2:11" ht="19.5" customHeight="1" thickBot="1">
      <c r="B18" s="97">
        <f t="shared" si="1"/>
        <v>10</v>
      </c>
      <c r="C18" s="161" t="str">
        <f>'Anagrafica corsisti'!B25</f>
        <v>CASTEGNARO PAOLA</v>
      </c>
      <c r="D18" s="161"/>
      <c r="E18" s="109" t="s">
        <v>46</v>
      </c>
      <c r="F18" s="105"/>
      <c r="G18" s="98"/>
      <c r="H18" s="98"/>
      <c r="I18" s="98"/>
      <c r="J18" s="98"/>
      <c r="K18" s="99">
        <f t="shared" si="0"/>
        <v>0</v>
      </c>
    </row>
    <row r="19" spans="2:11" ht="19.5" customHeight="1" thickBot="1">
      <c r="B19" s="100">
        <f t="shared" si="1"/>
        <v>11</v>
      </c>
      <c r="C19" s="162" t="str">
        <f>'Anagrafica corsisti'!B26</f>
        <v>MENNA RAFFAELA</v>
      </c>
      <c r="D19" s="162"/>
      <c r="E19" s="107" t="s">
        <v>46</v>
      </c>
      <c r="F19" s="103"/>
      <c r="G19" s="101"/>
      <c r="H19" s="101"/>
      <c r="I19" s="101"/>
      <c r="J19" s="101"/>
      <c r="K19" s="102">
        <f t="shared" si="0"/>
        <v>0</v>
      </c>
    </row>
    <row r="20" spans="2:11" ht="19.5" customHeight="1" thickBot="1">
      <c r="B20" s="95">
        <f t="shared" si="1"/>
        <v>12</v>
      </c>
      <c r="C20" s="163" t="str">
        <f>'Anagrafica corsisti'!B27</f>
        <v>FALCINI NUNZIATA</v>
      </c>
      <c r="D20" s="163"/>
      <c r="E20" s="108" t="s">
        <v>46</v>
      </c>
      <c r="F20" s="104"/>
      <c r="G20" s="91"/>
      <c r="H20" s="91"/>
      <c r="I20" s="91"/>
      <c r="J20" s="91"/>
      <c r="K20" s="92">
        <f t="shared" si="0"/>
        <v>0</v>
      </c>
    </row>
    <row r="21" spans="2:11" ht="19.5" customHeight="1" thickBot="1">
      <c r="B21" s="95">
        <f t="shared" si="1"/>
        <v>13</v>
      </c>
      <c r="C21" s="163" t="str">
        <f>'Anagrafica corsisti'!B28</f>
        <v>PINO ROSARIA</v>
      </c>
      <c r="D21" s="163"/>
      <c r="E21" s="108" t="s">
        <v>46</v>
      </c>
      <c r="F21" s="104"/>
      <c r="G21" s="91"/>
      <c r="H21" s="91"/>
      <c r="I21" s="91"/>
      <c r="J21" s="91"/>
      <c r="K21" s="92">
        <f t="shared" si="0"/>
        <v>0</v>
      </c>
    </row>
    <row r="22" spans="2:11" ht="19.5" customHeight="1" thickBot="1">
      <c r="B22" s="95">
        <f t="shared" si="1"/>
        <v>14</v>
      </c>
      <c r="C22" s="163" t="str">
        <f>'Anagrafica corsisti'!B29</f>
        <v>GHELLI MARIA LINDA</v>
      </c>
      <c r="D22" s="163"/>
      <c r="E22" s="108" t="s">
        <v>46</v>
      </c>
      <c r="F22" s="104"/>
      <c r="G22" s="91"/>
      <c r="H22" s="91"/>
      <c r="I22" s="91"/>
      <c r="J22" s="91"/>
      <c r="K22" s="92">
        <f t="shared" si="0"/>
        <v>0</v>
      </c>
    </row>
    <row r="23" spans="2:11" ht="19.5" customHeight="1" thickBot="1">
      <c r="B23" s="97">
        <f t="shared" si="1"/>
        <v>15</v>
      </c>
      <c r="C23" s="161" t="str">
        <f>'Anagrafica corsisti'!B30</f>
        <v>TAMBURINI ENRICA</v>
      </c>
      <c r="D23" s="161"/>
      <c r="E23" s="109" t="s">
        <v>46</v>
      </c>
      <c r="F23" s="105"/>
      <c r="G23" s="98"/>
      <c r="H23" s="98"/>
      <c r="I23" s="98"/>
      <c r="J23" s="98"/>
      <c r="K23" s="99">
        <f t="shared" si="0"/>
        <v>0</v>
      </c>
    </row>
    <row r="24" spans="2:11" ht="19.5" customHeight="1" thickBot="1">
      <c r="B24" s="189"/>
      <c r="C24" s="161" t="str">
        <f>'Anagrafica corsisti'!B31</f>
        <v>MADIAI GIOVANNA</v>
      </c>
      <c r="D24" s="161"/>
      <c r="E24" s="138" t="s">
        <v>46</v>
      </c>
      <c r="F24" s="190"/>
      <c r="G24" s="191"/>
      <c r="H24" s="191"/>
      <c r="I24" s="191"/>
      <c r="J24" s="191"/>
      <c r="K24" s="192">
        <f t="shared" si="0"/>
        <v>0</v>
      </c>
    </row>
    <row r="25" spans="2:11" ht="19.5" customHeight="1" thickBot="1">
      <c r="B25" s="189"/>
      <c r="C25" s="161" t="str">
        <f>'Anagrafica corsisti'!B32</f>
        <v>PANONI LUCA</v>
      </c>
      <c r="D25" s="161"/>
      <c r="E25" s="138" t="s">
        <v>46</v>
      </c>
      <c r="F25" s="190"/>
      <c r="G25" s="191"/>
      <c r="H25" s="191"/>
      <c r="I25" s="191"/>
      <c r="J25" s="191"/>
      <c r="K25" s="192">
        <f t="shared" si="0"/>
        <v>0</v>
      </c>
    </row>
    <row r="26" spans="2:11" ht="19.5" customHeight="1" thickBot="1">
      <c r="B26" s="189"/>
      <c r="C26" s="161" t="str">
        <f>'Anagrafica corsisti'!B33</f>
        <v>PICCOLO FRANCESCO</v>
      </c>
      <c r="D26" s="161"/>
      <c r="E26" s="138" t="s">
        <v>46</v>
      </c>
      <c r="F26" s="190"/>
      <c r="G26" s="191"/>
      <c r="H26" s="191"/>
      <c r="I26" s="191"/>
      <c r="J26" s="191"/>
      <c r="K26" s="192">
        <f t="shared" si="0"/>
        <v>0</v>
      </c>
    </row>
    <row r="27" spans="2:11" ht="19.5" customHeight="1" thickBot="1">
      <c r="B27" s="189"/>
      <c r="C27" s="161" t="str">
        <f>'Anagrafica corsisti'!B34</f>
        <v>SENSI GIANNI</v>
      </c>
      <c r="D27" s="161"/>
      <c r="E27" s="138" t="s">
        <v>46</v>
      </c>
      <c r="F27" s="190"/>
      <c r="G27" s="191"/>
      <c r="H27" s="191"/>
      <c r="I27" s="191"/>
      <c r="J27" s="191"/>
      <c r="K27" s="192">
        <f t="shared" si="0"/>
        <v>0</v>
      </c>
    </row>
    <row r="28" spans="2:11" ht="19.5" customHeight="1" thickBot="1">
      <c r="B28" s="96"/>
      <c r="C28" s="161" t="str">
        <f>'Anagrafica corsisti'!B35</f>
        <v>ZAMPONI STEFANIA</v>
      </c>
      <c r="D28" s="161"/>
      <c r="E28" s="110" t="s">
        <v>46</v>
      </c>
      <c r="F28" s="106"/>
      <c r="G28" s="93"/>
      <c r="H28" s="93"/>
      <c r="I28" s="93"/>
      <c r="J28" s="93"/>
      <c r="K28" s="94">
        <f t="shared" si="0"/>
        <v>0</v>
      </c>
    </row>
    <row r="29" ht="13.5" thickTop="1"/>
    <row r="30" spans="3:8" ht="12.75">
      <c r="C30" t="s">
        <v>24</v>
      </c>
      <c r="H30" t="s">
        <v>93</v>
      </c>
    </row>
    <row r="31" spans="3:8" ht="12.75">
      <c r="C31" t="s">
        <v>92</v>
      </c>
      <c r="H31" t="s">
        <v>94</v>
      </c>
    </row>
  </sheetData>
  <mergeCells count="34">
    <mergeCell ref="C28:D28"/>
    <mergeCell ref="C24:D24"/>
    <mergeCell ref="C25:D25"/>
    <mergeCell ref="C26:D26"/>
    <mergeCell ref="C27:D27"/>
    <mergeCell ref="K6:K8"/>
    <mergeCell ref="C6:D8"/>
    <mergeCell ref="C9:D9"/>
    <mergeCell ref="C10:D10"/>
    <mergeCell ref="C2:J2"/>
    <mergeCell ref="E6:E8"/>
    <mergeCell ref="C11:D11"/>
    <mergeCell ref="C12:D12"/>
    <mergeCell ref="J4:J5"/>
    <mergeCell ref="C15:D15"/>
    <mergeCell ref="C16:D16"/>
    <mergeCell ref="C17:D17"/>
    <mergeCell ref="C18:D18"/>
    <mergeCell ref="B6:B8"/>
    <mergeCell ref="E4:E5"/>
    <mergeCell ref="C23:D23"/>
    <mergeCell ref="C19:D19"/>
    <mergeCell ref="C20:D20"/>
    <mergeCell ref="C21:D21"/>
    <mergeCell ref="C13:D13"/>
    <mergeCell ref="C14:D14"/>
    <mergeCell ref="C22:D22"/>
    <mergeCell ref="K4:K5"/>
    <mergeCell ref="B5:D5"/>
    <mergeCell ref="B4:C4"/>
    <mergeCell ref="F4:F5"/>
    <mergeCell ref="G4:G5"/>
    <mergeCell ref="H4:H5"/>
    <mergeCell ref="I4:I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A4" sqref="A4"/>
    </sheetView>
  </sheetViews>
  <sheetFormatPr defaultColWidth="9.140625" defaultRowHeight="12.75"/>
  <cols>
    <col min="1" max="1" width="40.28125" style="0" customWidth="1"/>
    <col min="2" max="2" width="55.57421875" style="0" customWidth="1"/>
  </cols>
  <sheetData>
    <row r="1" spans="1:4" ht="18">
      <c r="A1" s="11" t="s">
        <v>23</v>
      </c>
      <c r="B1" s="11"/>
      <c r="C1" s="11"/>
      <c r="D1" s="11"/>
    </row>
    <row r="2" ht="107.25" customHeight="1" thickBot="1"/>
    <row r="3" spans="1:2" ht="24.75" customHeight="1">
      <c r="A3" s="12" t="s">
        <v>19</v>
      </c>
      <c r="B3" s="13" t="s">
        <v>24</v>
      </c>
    </row>
    <row r="4" spans="1:2" ht="24.75" customHeight="1">
      <c r="A4" s="1" t="s">
        <v>0</v>
      </c>
      <c r="B4" s="2"/>
    </row>
    <row r="5" spans="1:2" ht="24.75" customHeight="1">
      <c r="A5" s="1" t="s">
        <v>1</v>
      </c>
      <c r="B5" s="2"/>
    </row>
    <row r="6" spans="1:2" ht="24.75" customHeight="1">
      <c r="A6" s="1" t="s">
        <v>2</v>
      </c>
      <c r="B6" s="2"/>
    </row>
    <row r="7" spans="1:2" ht="24.75" customHeight="1">
      <c r="A7" s="1" t="s">
        <v>3</v>
      </c>
      <c r="B7" s="2"/>
    </row>
    <row r="8" spans="1:2" ht="24.75" customHeight="1">
      <c r="A8" s="1" t="s">
        <v>4</v>
      </c>
      <c r="B8" s="2"/>
    </row>
    <row r="9" spans="1:2" ht="24.75" customHeight="1">
      <c r="A9" s="1" t="s">
        <v>5</v>
      </c>
      <c r="B9" s="2"/>
    </row>
    <row r="10" spans="1:2" ht="24.75" customHeight="1">
      <c r="A10" s="1" t="s">
        <v>6</v>
      </c>
      <c r="B10" s="2"/>
    </row>
    <row r="11" spans="1:2" ht="24.75" customHeight="1">
      <c r="A11" s="1" t="s">
        <v>7</v>
      </c>
      <c r="B11" s="2"/>
    </row>
    <row r="12" spans="1:2" ht="24.75" customHeight="1">
      <c r="A12" s="1" t="s">
        <v>8</v>
      </c>
      <c r="B12" s="2"/>
    </row>
    <row r="13" spans="1:2" ht="24.75" customHeight="1">
      <c r="A13" s="1" t="s">
        <v>9</v>
      </c>
      <c r="B13" s="2"/>
    </row>
    <row r="14" spans="1:2" ht="24.75" customHeight="1">
      <c r="A14" s="1" t="s">
        <v>10</v>
      </c>
      <c r="B14" s="2"/>
    </row>
    <row r="15" spans="1:2" ht="24.75" customHeight="1">
      <c r="A15" s="1" t="s">
        <v>11</v>
      </c>
      <c r="B15" s="2"/>
    </row>
    <row r="16" spans="1:2" ht="24.75" customHeight="1">
      <c r="A16" s="1" t="s">
        <v>12</v>
      </c>
      <c r="B16" s="2"/>
    </row>
    <row r="17" spans="1:2" ht="24.75" customHeight="1">
      <c r="A17" s="1" t="s">
        <v>13</v>
      </c>
      <c r="B17" s="2"/>
    </row>
    <row r="18" spans="1:2" ht="24.75" customHeight="1">
      <c r="A18" s="1" t="s">
        <v>14</v>
      </c>
      <c r="B18" s="2"/>
    </row>
    <row r="19" spans="1:2" ht="24.75" customHeight="1">
      <c r="A19" s="1" t="s">
        <v>15</v>
      </c>
      <c r="B19" s="2"/>
    </row>
    <row r="20" spans="1:2" ht="24.75" customHeight="1">
      <c r="A20" s="1" t="s">
        <v>16</v>
      </c>
      <c r="B20" s="2"/>
    </row>
    <row r="21" spans="1:2" ht="24.75" customHeight="1">
      <c r="A21" s="1" t="s">
        <v>17</v>
      </c>
      <c r="B21" s="2"/>
    </row>
    <row r="22" spans="1:2" ht="24.75" customHeight="1" thickBot="1">
      <c r="A22" s="3" t="s">
        <v>18</v>
      </c>
      <c r="B22" s="4"/>
    </row>
  </sheetData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38"/>
  <sheetViews>
    <sheetView showGridLines="0" tabSelected="1" zoomScale="75" zoomScaleNormal="75" workbookViewId="0" topLeftCell="A1">
      <selection activeCell="V7" sqref="V7"/>
    </sheetView>
  </sheetViews>
  <sheetFormatPr defaultColWidth="9.140625" defaultRowHeight="12.75"/>
  <cols>
    <col min="1" max="1" width="51.00390625" style="0" customWidth="1"/>
    <col min="2" max="17" width="6.140625" style="0" customWidth="1"/>
    <col min="18" max="18" width="25.421875" style="0" customWidth="1"/>
    <col min="19" max="19" width="12.28125" style="0" bestFit="1" customWidth="1"/>
  </cols>
  <sheetData>
    <row r="5" spans="1:19" ht="63" customHeight="1">
      <c r="A5" s="43"/>
      <c r="B5" s="43"/>
      <c r="D5" s="73"/>
      <c r="G5" s="74" t="s">
        <v>81</v>
      </c>
      <c r="I5" s="43"/>
      <c r="J5" s="43"/>
      <c r="K5" s="43"/>
      <c r="L5" s="43"/>
      <c r="M5" s="43"/>
      <c r="N5" s="43"/>
      <c r="P5" s="75"/>
      <c r="Q5" s="75"/>
      <c r="R5" s="43"/>
      <c r="S5" s="43"/>
    </row>
    <row r="6" spans="1:19" ht="30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20" ht="409.5" customHeight="1" thickBot="1" thickTop="1">
      <c r="A7" s="194" t="str">
        <f>'Anagrafica corsisti'!B15</f>
        <v>Cognome Nome</v>
      </c>
      <c r="B7" s="77" t="s">
        <v>32</v>
      </c>
      <c r="C7" s="77" t="s">
        <v>108</v>
      </c>
      <c r="D7" s="77" t="s">
        <v>26</v>
      </c>
      <c r="E7" s="77" t="s">
        <v>25</v>
      </c>
      <c r="F7" s="77" t="s">
        <v>27</v>
      </c>
      <c r="G7" s="77" t="s">
        <v>28</v>
      </c>
      <c r="H7" s="77" t="s">
        <v>29</v>
      </c>
      <c r="I7" s="77" t="s">
        <v>30</v>
      </c>
      <c r="J7" s="77" t="s">
        <v>31</v>
      </c>
      <c r="K7" s="78" t="s">
        <v>33</v>
      </c>
      <c r="L7" s="78" t="s">
        <v>34</v>
      </c>
      <c r="M7" s="78" t="s">
        <v>35</v>
      </c>
      <c r="N7" s="78" t="s">
        <v>110</v>
      </c>
      <c r="O7" s="78" t="s">
        <v>38</v>
      </c>
      <c r="P7" s="78" t="s">
        <v>40</v>
      </c>
      <c r="Q7" s="78" t="s">
        <v>39</v>
      </c>
      <c r="R7" s="78" t="s">
        <v>83</v>
      </c>
      <c r="S7" s="80" t="s">
        <v>64</v>
      </c>
      <c r="T7" s="79" t="s">
        <v>82</v>
      </c>
    </row>
    <row r="8" spans="1:20" ht="19.5" customHeight="1" thickBot="1">
      <c r="A8" s="44" t="str">
        <f>'Anagrafica corsisti'!B16</f>
        <v>BERNACCHI ANNA</v>
      </c>
      <c r="B8" s="76">
        <f>SUM(C8:J8)</f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>
        <f>SUM(K8:M8)</f>
        <v>0</v>
      </c>
      <c r="P8" s="76">
        <f>O8/2</f>
        <v>0</v>
      </c>
      <c r="Q8" s="76">
        <f>'Registro generale presenze '!K9</f>
        <v>0</v>
      </c>
      <c r="R8" s="135"/>
      <c r="S8" s="81">
        <f>COUNTA(C8:J8)</f>
        <v>0</v>
      </c>
      <c r="T8" s="92">
        <f>P8+Q8</f>
        <v>0</v>
      </c>
    </row>
    <row r="9" spans="1:20" ht="19.5" customHeight="1" thickBot="1">
      <c r="A9" s="44" t="str">
        <f>'Anagrafica corsisti'!B17</f>
        <v>BUSI SILVIA</v>
      </c>
      <c r="B9" s="76">
        <f aca="true" t="shared" si="0" ref="B9:B27">SUM(C9:J9)</f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>
        <f>SUM(K9:M9)</f>
        <v>0</v>
      </c>
      <c r="P9" s="76">
        <f aca="true" t="shared" si="1" ref="P9:P27">O9/2</f>
        <v>0</v>
      </c>
      <c r="Q9" s="76">
        <f>'Registro generale presenze '!K10</f>
        <v>0</v>
      </c>
      <c r="R9" s="135"/>
      <c r="S9" s="81">
        <f aca="true" t="shared" si="2" ref="S9:S27">COUNTA(C9:J9)</f>
        <v>0</v>
      </c>
      <c r="T9" s="92">
        <f aca="true" t="shared" si="3" ref="T9:T27">P9+Q9</f>
        <v>0</v>
      </c>
    </row>
    <row r="10" spans="1:20" ht="19.5" customHeight="1" thickBot="1">
      <c r="A10" s="44" t="str">
        <f>'Anagrafica corsisti'!B18</f>
        <v>BARTOLINI NADIA</v>
      </c>
      <c r="B10" s="76">
        <f t="shared" si="0"/>
        <v>0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>
        <f aca="true" t="shared" si="4" ref="O10:O27">SUM(K10:M10)</f>
        <v>0</v>
      </c>
      <c r="P10" s="76">
        <f t="shared" si="1"/>
        <v>0</v>
      </c>
      <c r="Q10" s="76">
        <f>'Registro generale presenze '!K11</f>
        <v>0</v>
      </c>
      <c r="R10" s="135"/>
      <c r="S10" s="81">
        <f t="shared" si="2"/>
        <v>0</v>
      </c>
      <c r="T10" s="92">
        <f t="shared" si="3"/>
        <v>0</v>
      </c>
    </row>
    <row r="11" spans="1:20" ht="19.5" customHeight="1" thickBot="1">
      <c r="A11" s="44" t="str">
        <f>'Anagrafica corsisti'!B19</f>
        <v>BACCI MITIA</v>
      </c>
      <c r="B11" s="76">
        <f t="shared" si="0"/>
        <v>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>
        <f t="shared" si="4"/>
        <v>0</v>
      </c>
      <c r="P11" s="76">
        <f t="shared" si="1"/>
        <v>0</v>
      </c>
      <c r="Q11" s="76">
        <f>'Registro generale presenze '!K12</f>
        <v>0</v>
      </c>
      <c r="R11" s="135"/>
      <c r="S11" s="81">
        <f t="shared" si="2"/>
        <v>0</v>
      </c>
      <c r="T11" s="92">
        <f t="shared" si="3"/>
        <v>0</v>
      </c>
    </row>
    <row r="12" spans="1:20" ht="19.5" customHeight="1" thickBot="1">
      <c r="A12" s="44" t="str">
        <f>'Anagrafica corsisti'!B20</f>
        <v>TACCONI ELENA</v>
      </c>
      <c r="B12" s="76">
        <f t="shared" si="0"/>
        <v>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>
        <f t="shared" si="4"/>
        <v>0</v>
      </c>
      <c r="P12" s="76">
        <f t="shared" si="1"/>
        <v>0</v>
      </c>
      <c r="Q12" s="76">
        <f>'Registro generale presenze '!K13</f>
        <v>0</v>
      </c>
      <c r="R12" s="135"/>
      <c r="S12" s="81">
        <f t="shared" si="2"/>
        <v>0</v>
      </c>
      <c r="T12" s="92">
        <f t="shared" si="3"/>
        <v>0</v>
      </c>
    </row>
    <row r="13" spans="1:20" ht="19.5" customHeight="1" thickBot="1">
      <c r="A13" s="44" t="str">
        <f>'Anagrafica corsisti'!B21</f>
        <v>ZUCCARI ELISA</v>
      </c>
      <c r="B13" s="76">
        <f t="shared" si="0"/>
        <v>0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>
        <f t="shared" si="4"/>
        <v>0</v>
      </c>
      <c r="P13" s="76">
        <f t="shared" si="1"/>
        <v>0</v>
      </c>
      <c r="Q13" s="76">
        <f>'Registro generale presenze '!K14</f>
        <v>0</v>
      </c>
      <c r="R13" s="135"/>
      <c r="S13" s="81">
        <f t="shared" si="2"/>
        <v>0</v>
      </c>
      <c r="T13" s="92">
        <f t="shared" si="3"/>
        <v>0</v>
      </c>
    </row>
    <row r="14" spans="1:20" ht="19.5" customHeight="1" thickBot="1">
      <c r="A14" s="44" t="str">
        <f>'Anagrafica corsisti'!B22</f>
        <v>ACUTI MARCELLA</v>
      </c>
      <c r="B14" s="76">
        <f t="shared" si="0"/>
        <v>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>
        <f t="shared" si="4"/>
        <v>0</v>
      </c>
      <c r="P14" s="76">
        <f t="shared" si="1"/>
        <v>0</v>
      </c>
      <c r="Q14" s="76">
        <f>'Registro generale presenze '!K15</f>
        <v>0</v>
      </c>
      <c r="R14" s="135"/>
      <c r="S14" s="81">
        <f t="shared" si="2"/>
        <v>0</v>
      </c>
      <c r="T14" s="92">
        <f t="shared" si="3"/>
        <v>0</v>
      </c>
    </row>
    <row r="15" spans="1:20" ht="19.5" customHeight="1" thickBot="1">
      <c r="A15" s="44" t="str">
        <f>'Anagrafica corsisti'!B23</f>
        <v>BIGGERI EMMANUELA</v>
      </c>
      <c r="B15" s="76">
        <f t="shared" si="0"/>
        <v>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>
        <f t="shared" si="4"/>
        <v>0</v>
      </c>
      <c r="P15" s="76">
        <f t="shared" si="1"/>
        <v>0</v>
      </c>
      <c r="Q15" s="76">
        <f>'Registro generale presenze '!K16</f>
        <v>0</v>
      </c>
      <c r="R15" s="135"/>
      <c r="S15" s="81">
        <f t="shared" si="2"/>
        <v>0</v>
      </c>
      <c r="T15" s="92">
        <f t="shared" si="3"/>
        <v>0</v>
      </c>
    </row>
    <row r="16" spans="1:20" ht="19.5" customHeight="1" thickBot="1">
      <c r="A16" s="44" t="str">
        <f>'Anagrafica corsisti'!B24</f>
        <v>CARBONE  GIOVANNI</v>
      </c>
      <c r="B16" s="76">
        <f t="shared" si="0"/>
        <v>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>
        <f t="shared" si="4"/>
        <v>0</v>
      </c>
      <c r="P16" s="76">
        <f t="shared" si="1"/>
        <v>0</v>
      </c>
      <c r="Q16" s="76">
        <f>'Registro generale presenze '!K17</f>
        <v>0</v>
      </c>
      <c r="R16" s="135"/>
      <c r="S16" s="81">
        <f t="shared" si="2"/>
        <v>0</v>
      </c>
      <c r="T16" s="92">
        <f t="shared" si="3"/>
        <v>0</v>
      </c>
    </row>
    <row r="17" spans="1:20" ht="19.5" customHeight="1" thickBot="1">
      <c r="A17" s="44" t="str">
        <f>'Anagrafica corsisti'!B25</f>
        <v>CASTEGNARO PAOLA</v>
      </c>
      <c r="B17" s="76">
        <f t="shared" si="0"/>
        <v>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>
        <f t="shared" si="4"/>
        <v>0</v>
      </c>
      <c r="P17" s="76">
        <f t="shared" si="1"/>
        <v>0</v>
      </c>
      <c r="Q17" s="76">
        <f>'Registro generale presenze '!K18</f>
        <v>0</v>
      </c>
      <c r="R17" s="135"/>
      <c r="S17" s="81">
        <f t="shared" si="2"/>
        <v>0</v>
      </c>
      <c r="T17" s="92">
        <f t="shared" si="3"/>
        <v>0</v>
      </c>
    </row>
    <row r="18" spans="1:20" ht="19.5" customHeight="1" thickBot="1">
      <c r="A18" s="44" t="str">
        <f>'Anagrafica corsisti'!B26</f>
        <v>MENNA RAFFAELA</v>
      </c>
      <c r="B18" s="76">
        <f t="shared" si="0"/>
        <v>0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>
        <f t="shared" si="4"/>
        <v>0</v>
      </c>
      <c r="P18" s="76">
        <f t="shared" si="1"/>
        <v>0</v>
      </c>
      <c r="Q18" s="76">
        <f>'Registro generale presenze '!K19</f>
        <v>0</v>
      </c>
      <c r="R18" s="135"/>
      <c r="S18" s="81">
        <f t="shared" si="2"/>
        <v>0</v>
      </c>
      <c r="T18" s="92">
        <f t="shared" si="3"/>
        <v>0</v>
      </c>
    </row>
    <row r="19" spans="1:20" ht="19.5" customHeight="1" thickBot="1">
      <c r="A19" s="44" t="str">
        <f>'Anagrafica corsisti'!B27</f>
        <v>FALCINI NUNZIATA</v>
      </c>
      <c r="B19" s="76">
        <f t="shared" si="0"/>
        <v>0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>
        <f t="shared" si="4"/>
        <v>0</v>
      </c>
      <c r="P19" s="76">
        <f t="shared" si="1"/>
        <v>0</v>
      </c>
      <c r="Q19" s="76">
        <f>'Registro generale presenze '!K20</f>
        <v>0</v>
      </c>
      <c r="R19" s="135"/>
      <c r="S19" s="81">
        <f t="shared" si="2"/>
        <v>0</v>
      </c>
      <c r="T19" s="92">
        <f t="shared" si="3"/>
        <v>0</v>
      </c>
    </row>
    <row r="20" spans="1:20" ht="19.5" customHeight="1" thickBot="1">
      <c r="A20" s="44" t="str">
        <f>'Anagrafica corsisti'!B28</f>
        <v>PINO ROSARIA</v>
      </c>
      <c r="B20" s="76">
        <f t="shared" si="0"/>
        <v>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>
        <f t="shared" si="4"/>
        <v>0</v>
      </c>
      <c r="P20" s="76">
        <f t="shared" si="1"/>
        <v>0</v>
      </c>
      <c r="Q20" s="76">
        <f>'Registro generale presenze '!K21</f>
        <v>0</v>
      </c>
      <c r="R20" s="135"/>
      <c r="S20" s="81">
        <f t="shared" si="2"/>
        <v>0</v>
      </c>
      <c r="T20" s="92">
        <f t="shared" si="3"/>
        <v>0</v>
      </c>
    </row>
    <row r="21" spans="1:20" ht="19.5" customHeight="1" thickBot="1">
      <c r="A21" s="44" t="str">
        <f>'Anagrafica corsisti'!B29</f>
        <v>GHELLI MARIA LINDA</v>
      </c>
      <c r="B21" s="76">
        <f t="shared" si="0"/>
        <v>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>
        <f t="shared" si="4"/>
        <v>0</v>
      </c>
      <c r="P21" s="76">
        <f t="shared" si="1"/>
        <v>0</v>
      </c>
      <c r="Q21" s="76">
        <f>'Registro generale presenze '!K22</f>
        <v>0</v>
      </c>
      <c r="R21" s="135"/>
      <c r="S21" s="81">
        <f t="shared" si="2"/>
        <v>0</v>
      </c>
      <c r="T21" s="92">
        <f t="shared" si="3"/>
        <v>0</v>
      </c>
    </row>
    <row r="22" spans="1:20" ht="19.5" customHeight="1" thickBot="1">
      <c r="A22" s="44" t="str">
        <f>'Anagrafica corsisti'!B30</f>
        <v>TAMBURINI ENRICA</v>
      </c>
      <c r="B22" s="76">
        <f t="shared" si="0"/>
        <v>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>
        <f t="shared" si="4"/>
        <v>0</v>
      </c>
      <c r="P22" s="76">
        <f t="shared" si="1"/>
        <v>0</v>
      </c>
      <c r="Q22" s="76">
        <f>'Registro generale presenze '!K23</f>
        <v>0</v>
      </c>
      <c r="R22" s="135"/>
      <c r="S22" s="81">
        <f t="shared" si="2"/>
        <v>0</v>
      </c>
      <c r="T22" s="92">
        <f t="shared" si="3"/>
        <v>0</v>
      </c>
    </row>
    <row r="23" spans="1:20" ht="19.5" customHeight="1" thickBot="1">
      <c r="A23" s="44" t="str">
        <f>'Anagrafica corsisti'!B31</f>
        <v>MADIAI GIOVANNA</v>
      </c>
      <c r="B23" s="76">
        <f t="shared" si="0"/>
        <v>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>
        <f t="shared" si="4"/>
        <v>0</v>
      </c>
      <c r="P23" s="76">
        <f t="shared" si="1"/>
        <v>0</v>
      </c>
      <c r="Q23" s="76">
        <f>'Registro generale presenze '!K24</f>
        <v>0</v>
      </c>
      <c r="R23" s="135"/>
      <c r="S23" s="81">
        <f t="shared" si="2"/>
        <v>0</v>
      </c>
      <c r="T23" s="92">
        <f t="shared" si="3"/>
        <v>0</v>
      </c>
    </row>
    <row r="24" spans="1:20" ht="19.5" customHeight="1" thickBot="1">
      <c r="A24" s="44" t="str">
        <f>'Anagrafica corsisti'!B32</f>
        <v>PANONI LUCA</v>
      </c>
      <c r="B24" s="76">
        <f>SUM(C24:J24)</f>
        <v>0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>
        <f t="shared" si="4"/>
        <v>0</v>
      </c>
      <c r="P24" s="76">
        <f t="shared" si="1"/>
        <v>0</v>
      </c>
      <c r="Q24" s="76">
        <f>'Registro generale presenze '!K21</f>
        <v>0</v>
      </c>
      <c r="R24" s="135"/>
      <c r="S24" s="81">
        <f>COUNTA(C24:J24)</f>
        <v>0</v>
      </c>
      <c r="T24" s="92">
        <f t="shared" si="3"/>
        <v>0</v>
      </c>
    </row>
    <row r="25" spans="1:20" ht="19.5" customHeight="1" thickBot="1">
      <c r="A25" s="44" t="str">
        <f>'Anagrafica corsisti'!B33</f>
        <v>PICCOLO FRANCESCO</v>
      </c>
      <c r="B25" s="76">
        <f t="shared" si="0"/>
        <v>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>
        <f t="shared" si="4"/>
        <v>0</v>
      </c>
      <c r="P25" s="76">
        <f t="shared" si="1"/>
        <v>0</v>
      </c>
      <c r="Q25" s="76">
        <f>'Registro generale presenze '!K22</f>
        <v>0</v>
      </c>
      <c r="R25" s="135"/>
      <c r="S25" s="81">
        <f t="shared" si="2"/>
        <v>0</v>
      </c>
      <c r="T25" s="92">
        <f t="shared" si="3"/>
        <v>0</v>
      </c>
    </row>
    <row r="26" spans="1:20" ht="19.5" customHeight="1" thickBot="1">
      <c r="A26" s="44" t="str">
        <f>'Anagrafica corsisti'!B34</f>
        <v>SENSI GIANNI</v>
      </c>
      <c r="B26" s="76">
        <f t="shared" si="0"/>
        <v>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>
        <f t="shared" si="4"/>
        <v>0</v>
      </c>
      <c r="P26" s="76">
        <f t="shared" si="1"/>
        <v>0</v>
      </c>
      <c r="Q26" s="76">
        <f>'Registro generale presenze '!K23</f>
        <v>0</v>
      </c>
      <c r="R26" s="135"/>
      <c r="S26" s="81">
        <f t="shared" si="2"/>
        <v>0</v>
      </c>
      <c r="T26" s="92">
        <f t="shared" si="3"/>
        <v>0</v>
      </c>
    </row>
    <row r="27" spans="1:20" ht="19.5" customHeight="1" thickBot="1">
      <c r="A27" s="44" t="str">
        <f>'Anagrafica corsisti'!B35</f>
        <v>ZAMPONI STEFANIA</v>
      </c>
      <c r="B27" s="76">
        <f t="shared" si="0"/>
        <v>0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>
        <f t="shared" si="4"/>
        <v>0</v>
      </c>
      <c r="P27" s="76">
        <f t="shared" si="1"/>
        <v>0</v>
      </c>
      <c r="Q27" s="76">
        <f>'Registro generale presenze '!K24</f>
        <v>0</v>
      </c>
      <c r="R27" s="135"/>
      <c r="S27" s="81">
        <f t="shared" si="2"/>
        <v>0</v>
      </c>
      <c r="T27" s="92">
        <f t="shared" si="3"/>
        <v>0</v>
      </c>
    </row>
    <row r="28" spans="1:20" ht="16.5" thickBot="1" thickTop="1">
      <c r="A28" s="65" t="s">
        <v>36</v>
      </c>
      <c r="B28" s="45">
        <f>SUM(B8:B27)</f>
        <v>0</v>
      </c>
      <c r="C28" s="46"/>
      <c r="D28" s="47"/>
      <c r="E28" s="47"/>
      <c r="F28" s="47"/>
      <c r="G28" s="47"/>
      <c r="H28" s="47"/>
      <c r="I28" s="47"/>
      <c r="J28" s="47"/>
      <c r="K28" s="84"/>
      <c r="L28" s="175" t="s">
        <v>76</v>
      </c>
      <c r="M28" s="176"/>
      <c r="N28" s="176"/>
      <c r="O28" s="176"/>
      <c r="P28" s="176"/>
      <c r="Q28" s="176"/>
      <c r="R28" s="176"/>
      <c r="S28" s="177"/>
      <c r="T28" s="62">
        <f>COUNTIF(S$8:S$27,3)</f>
        <v>0</v>
      </c>
    </row>
    <row r="29" spans="1:20" ht="15.75" thickBot="1">
      <c r="A29" s="66" t="s">
        <v>37</v>
      </c>
      <c r="B29" s="48"/>
      <c r="C29" s="49">
        <f aca="true" t="shared" si="5" ref="C29:J29">SUM(C8:C27)</f>
        <v>0</v>
      </c>
      <c r="D29" s="49">
        <f t="shared" si="5"/>
        <v>0</v>
      </c>
      <c r="E29" s="49">
        <f t="shared" si="5"/>
        <v>0</v>
      </c>
      <c r="F29" s="49">
        <f t="shared" si="5"/>
        <v>0</v>
      </c>
      <c r="G29" s="49">
        <f t="shared" si="5"/>
        <v>0</v>
      </c>
      <c r="H29" s="49">
        <f t="shared" si="5"/>
        <v>0</v>
      </c>
      <c r="I29" s="49">
        <f t="shared" si="5"/>
        <v>0</v>
      </c>
      <c r="J29" s="49">
        <f t="shared" si="5"/>
        <v>0</v>
      </c>
      <c r="K29" s="85"/>
      <c r="L29" s="178" t="s">
        <v>77</v>
      </c>
      <c r="M29" s="179"/>
      <c r="N29" s="179"/>
      <c r="O29" s="179"/>
      <c r="P29" s="179"/>
      <c r="Q29" s="179"/>
      <c r="R29" s="179"/>
      <c r="S29" s="180"/>
      <c r="T29" s="69">
        <f>T28/'Anagrafica corsisti'!A37</f>
        <v>0</v>
      </c>
    </row>
    <row r="30" spans="1:20" ht="16.5" thickBot="1" thickTop="1">
      <c r="A30" s="66" t="s">
        <v>41</v>
      </c>
      <c r="B30" s="48"/>
      <c r="C30" s="50" t="e">
        <f>C29/$B$28</f>
        <v>#DIV/0!</v>
      </c>
      <c r="D30" s="50" t="e">
        <f aca="true" t="shared" si="6" ref="D30:J30">D29/$B$28</f>
        <v>#DIV/0!</v>
      </c>
      <c r="E30" s="50" t="e">
        <f t="shared" si="6"/>
        <v>#DIV/0!</v>
      </c>
      <c r="F30" s="50" t="e">
        <f t="shared" si="6"/>
        <v>#DIV/0!</v>
      </c>
      <c r="G30" s="50" t="e">
        <f t="shared" si="6"/>
        <v>#DIV/0!</v>
      </c>
      <c r="H30" s="50" t="e">
        <f t="shared" si="6"/>
        <v>#DIV/0!</v>
      </c>
      <c r="I30" s="50" t="e">
        <f t="shared" si="6"/>
        <v>#DIV/0!</v>
      </c>
      <c r="J30" s="50" t="e">
        <f t="shared" si="6"/>
        <v>#DIV/0!</v>
      </c>
      <c r="K30" s="51" t="e">
        <f>SUM(C30:J30)</f>
        <v>#DIV/0!</v>
      </c>
      <c r="L30" s="70"/>
      <c r="M30" s="71"/>
      <c r="N30" s="71"/>
      <c r="O30" s="71"/>
      <c r="P30" s="71"/>
      <c r="Q30" s="71"/>
      <c r="R30" s="72"/>
      <c r="T30" s="82"/>
    </row>
    <row r="31" spans="1:20" ht="15.75" thickBot="1">
      <c r="A31" s="67" t="s">
        <v>65</v>
      </c>
      <c r="B31" s="52">
        <f>AVERAGE(S8:S27)</f>
        <v>0</v>
      </c>
      <c r="C31" s="53"/>
      <c r="D31" s="54"/>
      <c r="E31" s="54"/>
      <c r="F31" s="54"/>
      <c r="G31" s="54"/>
      <c r="H31" s="54"/>
      <c r="I31" s="54"/>
      <c r="J31" s="54"/>
      <c r="K31" s="55"/>
      <c r="L31" s="86"/>
      <c r="M31" s="87"/>
      <c r="N31" s="87"/>
      <c r="O31" s="87"/>
      <c r="P31" s="87"/>
      <c r="Q31" s="87"/>
      <c r="R31" s="6"/>
      <c r="T31" s="83"/>
    </row>
    <row r="32" spans="1:20" ht="16.5" thickBot="1" thickTop="1">
      <c r="A32" s="66" t="s">
        <v>66</v>
      </c>
      <c r="B32" s="48"/>
      <c r="C32" s="49">
        <f aca="true" t="shared" si="7" ref="C32:J32">MAX(C8:C27)</f>
        <v>0</v>
      </c>
      <c r="D32" s="49">
        <f t="shared" si="7"/>
        <v>0</v>
      </c>
      <c r="E32" s="49">
        <f t="shared" si="7"/>
        <v>0</v>
      </c>
      <c r="F32" s="49">
        <f t="shared" si="7"/>
        <v>0</v>
      </c>
      <c r="G32" s="49">
        <f t="shared" si="7"/>
        <v>0</v>
      </c>
      <c r="H32" s="49">
        <f t="shared" si="7"/>
        <v>0</v>
      </c>
      <c r="I32" s="49">
        <f t="shared" si="7"/>
        <v>0</v>
      </c>
      <c r="J32" s="49">
        <f t="shared" si="7"/>
        <v>0</v>
      </c>
      <c r="K32" s="56"/>
      <c r="L32" s="181" t="s">
        <v>78</v>
      </c>
      <c r="M32" s="182"/>
      <c r="N32" s="182"/>
      <c r="O32" s="182"/>
      <c r="P32" s="182"/>
      <c r="Q32" s="182"/>
      <c r="R32" s="182"/>
      <c r="S32" s="182"/>
      <c r="T32" s="62">
        <f>COUNTIF(S$8:S$27,6)</f>
        <v>0</v>
      </c>
    </row>
    <row r="33" spans="1:20" ht="15.75" thickBot="1">
      <c r="A33" s="67" t="s">
        <v>67</v>
      </c>
      <c r="B33" s="49">
        <f>COUNTIF(S8:S27,"=2")</f>
        <v>0</v>
      </c>
      <c r="C33" s="53"/>
      <c r="D33" s="54"/>
      <c r="E33" s="54"/>
      <c r="F33" s="54"/>
      <c r="G33" s="54"/>
      <c r="H33" s="54"/>
      <c r="I33" s="54"/>
      <c r="J33" s="54"/>
      <c r="K33" s="57"/>
      <c r="L33" s="183" t="s">
        <v>79</v>
      </c>
      <c r="M33" s="184"/>
      <c r="N33" s="184"/>
      <c r="O33" s="184"/>
      <c r="P33" s="184"/>
      <c r="Q33" s="184"/>
      <c r="R33" s="184"/>
      <c r="S33" s="184"/>
      <c r="T33" s="63">
        <f>T32/'Anagrafica corsisti'!A37</f>
        <v>0</v>
      </c>
    </row>
    <row r="34" spans="1:20" ht="15.75" thickBot="1">
      <c r="A34" s="68" t="s">
        <v>75</v>
      </c>
      <c r="B34" s="58">
        <f>B28/'Anagrafica corsisti'!A37</f>
        <v>0</v>
      </c>
      <c r="C34" s="59"/>
      <c r="D34" s="60"/>
      <c r="E34" s="60"/>
      <c r="F34" s="60"/>
      <c r="G34" s="60"/>
      <c r="H34" s="60"/>
      <c r="I34" s="60"/>
      <c r="J34" s="60"/>
      <c r="K34" s="61"/>
      <c r="L34" s="173" t="s">
        <v>80</v>
      </c>
      <c r="M34" s="174"/>
      <c r="N34" s="174"/>
      <c r="O34" s="174"/>
      <c r="P34" s="174"/>
      <c r="Q34" s="174"/>
      <c r="R34" s="174"/>
      <c r="S34" s="174"/>
      <c r="T34" s="64">
        <f>12/'Anagrafica corsisti'!A37</f>
        <v>0.6</v>
      </c>
    </row>
    <row r="35" ht="13.5" thickTop="1">
      <c r="B35" s="15"/>
    </row>
    <row r="36" spans="13:19" ht="13.5">
      <c r="M36" s="42"/>
      <c r="N36" s="42"/>
      <c r="S36" s="16"/>
    </row>
    <row r="37" ht="12.75">
      <c r="B37" s="15"/>
    </row>
    <row r="38" ht="12.75">
      <c r="B38" s="15"/>
    </row>
  </sheetData>
  <sheetProtection/>
  <mergeCells count="5">
    <mergeCell ref="L34:S34"/>
    <mergeCell ref="L28:S28"/>
    <mergeCell ref="L29:S29"/>
    <mergeCell ref="L32:S32"/>
    <mergeCell ref="L33:S3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2" r:id="rId2"/>
  <ignoredErrors>
    <ignoredError sqref="O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ciarpa_2</dc:creator>
  <cp:keywords/>
  <dc:description/>
  <cp:lastModifiedBy>ciarpa</cp:lastModifiedBy>
  <cp:lastPrinted>2008-03-22T00:03:42Z</cp:lastPrinted>
  <dcterms:created xsi:type="dcterms:W3CDTF">2006-03-28T19:58:34Z</dcterms:created>
  <dcterms:modified xsi:type="dcterms:W3CDTF">2008-03-22T00:12:30Z</dcterms:modified>
  <cp:category/>
  <cp:version/>
  <cp:contentType/>
  <cp:contentStatus/>
</cp:coreProperties>
</file>