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G6" i="1"/>
  <c r="H6" i="1" s="1"/>
  <c r="C6" i="1"/>
  <c r="D6" i="1" s="1"/>
  <c r="I6" i="1" l="1"/>
  <c r="J6" i="1" s="1"/>
  <c r="K6" i="1" s="1"/>
  <c r="L6" i="1" s="1"/>
  <c r="N6" i="1" s="1"/>
  <c r="N14" i="1"/>
  <c r="G11" i="1"/>
  <c r="H11" i="1" s="1"/>
  <c r="C11" i="1"/>
  <c r="D11" i="1" s="1"/>
  <c r="I11" i="1" l="1"/>
  <c r="J11" i="1" s="1"/>
  <c r="K11" i="1" s="1"/>
  <c r="L11" i="1" s="1"/>
  <c r="N11" i="1" l="1"/>
  <c r="G12" i="1"/>
  <c r="H12" i="1" s="1"/>
  <c r="C12" i="1"/>
  <c r="D12" i="1" s="1"/>
  <c r="M5" i="1"/>
  <c r="M13" i="1" s="1"/>
  <c r="G5" i="1"/>
  <c r="H5" i="1" s="1"/>
  <c r="C5" i="1"/>
  <c r="D5" i="1" s="1"/>
  <c r="I5" i="1" l="1"/>
  <c r="J5" i="1" s="1"/>
  <c r="K5" i="1" s="1"/>
  <c r="L5" i="1" s="1"/>
  <c r="N5" i="1" s="1"/>
  <c r="I12" i="1"/>
  <c r="J12" i="1" s="1"/>
  <c r="K12" i="1" s="1"/>
  <c r="L12" i="1" s="1"/>
  <c r="N12" i="1" s="1"/>
  <c r="N13" i="1" l="1"/>
  <c r="L13" i="1"/>
</calcChain>
</file>

<file path=xl/sharedStrings.xml><?xml version="1.0" encoding="utf-8"?>
<sst xmlns="http://schemas.openxmlformats.org/spreadsheetml/2006/main" count="31" uniqueCount="22">
  <si>
    <t>Elaborazione dati titolazione acido ascorbico</t>
  </si>
  <si>
    <t>V Na2S2O3</t>
  </si>
  <si>
    <t>M Na2S2O3</t>
  </si>
  <si>
    <t>n Na2S2O3</t>
  </si>
  <si>
    <t>n finali I2</t>
  </si>
  <si>
    <t>V KIO3</t>
  </si>
  <si>
    <t>M KIO3</t>
  </si>
  <si>
    <t>n KIO3</t>
  </si>
  <si>
    <t>n iniziali I2</t>
  </si>
  <si>
    <t>n reagite I2</t>
  </si>
  <si>
    <t>n C6H8O6</t>
  </si>
  <si>
    <t>m titolata C6H8O6</t>
  </si>
  <si>
    <t>m totale C6H8O6</t>
  </si>
  <si>
    <t>m integratore</t>
  </si>
  <si>
    <t>% C6H8O6</t>
  </si>
  <si>
    <t>gruppo n°</t>
  </si>
  <si>
    <t>(mL)</t>
  </si>
  <si>
    <t>(mol/L)</t>
  </si>
  <si>
    <t>(mol)</t>
  </si>
  <si>
    <t>(g)</t>
  </si>
  <si>
    <t>valore dichiarato da etichetta</t>
  </si>
  <si>
    <t xml:space="preserve">valore medio di classe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</si>
</sst>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.0"/>
    <numFmt numFmtId="166" formatCode="0.0000"/>
    <numFmt numFmtId="167" formatCode="0.000000"/>
    <numFmt numFmtId="168" formatCode="0.000000000"/>
    <numFmt numFmtId="169" formatCode="0.000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7891B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/>
    <xf numFmtId="166" fontId="2" fillId="0" borderId="0" xfId="0" applyNumberFormat="1" applyFont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4" borderId="0" xfId="0" applyFont="1" applyFill="1" applyAlignment="1"/>
    <xf numFmtId="2" fontId="2" fillId="0" borderId="0" xfId="0" applyNumberFormat="1" applyFont="1" applyAlignment="1"/>
    <xf numFmtId="167" fontId="2" fillId="0" borderId="0" xfId="0" applyNumberFormat="1" applyFont="1" applyAlignment="1"/>
    <xf numFmtId="168" fontId="2" fillId="0" borderId="0" xfId="0" applyNumberFormat="1" applyFont="1" applyAlignment="1"/>
    <xf numFmtId="166" fontId="0" fillId="0" borderId="0" xfId="0" applyNumberFormat="1"/>
    <xf numFmtId="169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K26" sqref="K26"/>
    </sheetView>
  </sheetViews>
  <sheetFormatPr defaultRowHeight="12.75" x14ac:dyDescent="0.2"/>
  <cols>
    <col min="1" max="1" width="12.28515625" customWidth="1"/>
    <col min="2" max="2" width="13.85546875" customWidth="1"/>
    <col min="3" max="3" width="12.42578125" customWidth="1"/>
    <col min="5" max="5" width="10.7109375" customWidth="1"/>
    <col min="6" max="6" width="12" customWidth="1"/>
    <col min="8" max="8" width="10.5703125" customWidth="1"/>
    <col min="9" max="9" width="11.7109375" customWidth="1"/>
    <col min="10" max="10" width="11.5703125" customWidth="1"/>
    <col min="11" max="11" width="16.85546875" customWidth="1"/>
    <col min="12" max="13" width="15.7109375" customWidth="1"/>
    <col min="14" max="14" width="10.140625" customWidth="1"/>
  </cols>
  <sheetData>
    <row r="1" spans="1:15" s="19" customFormat="1" ht="15" x14ac:dyDescent="0.25">
      <c r="A1" s="18" t="s">
        <v>0</v>
      </c>
    </row>
    <row r="2" spans="1:15" s="5" customFormat="1" ht="15" x14ac:dyDescent="0.25">
      <c r="A2" s="4"/>
    </row>
    <row r="3" spans="1:15" ht="15" x14ac:dyDescent="0.25">
      <c r="A3" s="8" t="s">
        <v>1</v>
      </c>
      <c r="B3" s="3" t="s">
        <v>2</v>
      </c>
      <c r="C3" s="3" t="s">
        <v>3</v>
      </c>
      <c r="D3" s="3" t="s">
        <v>4</v>
      </c>
      <c r="E3" s="9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0" t="s">
        <v>13</v>
      </c>
      <c r="N3" s="3" t="s">
        <v>14</v>
      </c>
      <c r="O3" s="3" t="s">
        <v>15</v>
      </c>
    </row>
    <row r="4" spans="1:15" ht="15" x14ac:dyDescent="0.25">
      <c r="A4" s="2" t="s">
        <v>16</v>
      </c>
      <c r="B4" s="2" t="s">
        <v>17</v>
      </c>
      <c r="C4" s="2" t="s">
        <v>18</v>
      </c>
      <c r="D4" s="2" t="s">
        <v>18</v>
      </c>
      <c r="E4" s="2" t="s">
        <v>16</v>
      </c>
      <c r="F4" s="2" t="s">
        <v>17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19</v>
      </c>
      <c r="M4" s="2" t="s">
        <v>19</v>
      </c>
    </row>
    <row r="5" spans="1:15" ht="15" x14ac:dyDescent="0.25">
      <c r="A5" s="1">
        <v>18.45</v>
      </c>
      <c r="B5" s="7">
        <v>0.10299999999999999</v>
      </c>
      <c r="C5" s="1">
        <f>B5*A5/1000</f>
        <v>1.9003499999999999E-3</v>
      </c>
      <c r="D5" s="12">
        <f>C5/2</f>
        <v>9.5017499999999993E-4</v>
      </c>
      <c r="E5" s="6">
        <v>40.1</v>
      </c>
      <c r="F5" s="1">
        <v>1.7909999999999999E-2</v>
      </c>
      <c r="G5" s="1">
        <f>F5*E5/1000</f>
        <v>7.1819100000000008E-4</v>
      </c>
      <c r="H5" s="1">
        <f>G5*3</f>
        <v>2.1545730000000003E-3</v>
      </c>
      <c r="I5" s="13">
        <f>H5-D5</f>
        <v>1.2043980000000004E-3</v>
      </c>
      <c r="J5" s="13">
        <f>I5</f>
        <v>1.2043980000000004E-3</v>
      </c>
      <c r="K5" s="1">
        <f>J5*176.12</f>
        <v>0.21211857576000007</v>
      </c>
      <c r="L5" s="1">
        <f>K5*250/50</f>
        <v>1.0605928788000003</v>
      </c>
      <c r="M5" s="1">
        <f>4.57</f>
        <v>4.57</v>
      </c>
      <c r="N5" s="6">
        <f t="shared" ref="N5:N12" si="0">L5/M5%</f>
        <v>23.207721636761491</v>
      </c>
      <c r="O5" s="3">
        <v>1</v>
      </c>
    </row>
    <row r="6" spans="1:15" ht="15" x14ac:dyDescent="0.25">
      <c r="A6" s="1">
        <v>19.3</v>
      </c>
      <c r="B6" s="7">
        <v>0.10299999999999999</v>
      </c>
      <c r="C6" s="1">
        <f>B6*A6/1000</f>
        <v>1.9878999999999999E-3</v>
      </c>
      <c r="D6" s="12">
        <f>C6/2</f>
        <v>9.9394999999999996E-4</v>
      </c>
      <c r="E6" s="6">
        <v>40</v>
      </c>
      <c r="F6" s="1">
        <v>1.7909999999999999E-2</v>
      </c>
      <c r="G6" s="1">
        <f>F6*E6/1000</f>
        <v>7.1639999999999996E-4</v>
      </c>
      <c r="H6" s="1">
        <f>G6*3</f>
        <v>2.1492E-3</v>
      </c>
      <c r="I6" s="13">
        <f>H6-D6</f>
        <v>1.15525E-3</v>
      </c>
      <c r="J6" s="13">
        <f>I6</f>
        <v>1.15525E-3</v>
      </c>
      <c r="K6" s="1">
        <f>J6*176.12</f>
        <v>0.20346263000000001</v>
      </c>
      <c r="L6" s="1">
        <f>K6*250/50</f>
        <v>1.0173131500000001</v>
      </c>
      <c r="M6">
        <v>4.38</v>
      </c>
      <c r="N6" s="6">
        <f t="shared" si="0"/>
        <v>23.226327625570779</v>
      </c>
      <c r="O6" s="3">
        <v>2</v>
      </c>
    </row>
    <row r="7" spans="1:15" ht="15" x14ac:dyDescent="0.25">
      <c r="A7" s="11">
        <v>19</v>
      </c>
      <c r="B7" s="7">
        <v>0.10299999999999999</v>
      </c>
      <c r="C7">
        <v>1.957E-3</v>
      </c>
      <c r="D7">
        <v>9.7849999999999999E-4</v>
      </c>
      <c r="E7" s="6">
        <v>40</v>
      </c>
      <c r="F7">
        <v>1.7909999999999999E-2</v>
      </c>
      <c r="G7">
        <v>7.1599999999999995E-4</v>
      </c>
      <c r="H7">
        <v>2.1489999999999999E-3</v>
      </c>
      <c r="I7">
        <v>1.1705000000000001E-3</v>
      </c>
      <c r="J7">
        <v>1.1705000000000001E-3</v>
      </c>
      <c r="K7">
        <v>0.20615314200000001</v>
      </c>
      <c r="L7">
        <v>1.0307657100000001</v>
      </c>
      <c r="M7">
        <v>4.5</v>
      </c>
      <c r="N7" s="6">
        <f t="shared" si="0"/>
        <v>22.905904666666668</v>
      </c>
      <c r="O7" s="3">
        <v>3</v>
      </c>
    </row>
    <row r="8" spans="1:15" ht="15" x14ac:dyDescent="0.25">
      <c r="A8" s="11">
        <v>19.3</v>
      </c>
      <c r="B8" s="7">
        <v>0.10299999999999999</v>
      </c>
      <c r="C8" s="1">
        <v>1.9878999999999999E-3</v>
      </c>
      <c r="D8" s="1">
        <v>1.0300000000000001E-3</v>
      </c>
      <c r="E8" s="6">
        <v>40</v>
      </c>
      <c r="F8" s="1">
        <v>1.7909999999999999E-2</v>
      </c>
      <c r="G8" s="1">
        <v>7.1599999999999995E-4</v>
      </c>
      <c r="H8" s="1">
        <v>2.1489999999999999E-3</v>
      </c>
      <c r="I8" s="1">
        <v>1.1551000000000001E-3</v>
      </c>
      <c r="J8" s="1">
        <v>1.1551000000000001E-3</v>
      </c>
      <c r="K8" s="1">
        <v>0.19717000000000001</v>
      </c>
      <c r="L8" s="1">
        <v>1.0172000000000001</v>
      </c>
      <c r="M8" s="1">
        <v>4.47</v>
      </c>
      <c r="N8" s="6">
        <f t="shared" si="0"/>
        <v>22.756152125279645</v>
      </c>
      <c r="O8" s="3">
        <v>4</v>
      </c>
    </row>
    <row r="9" spans="1:15" ht="15" x14ac:dyDescent="0.25">
      <c r="A9" s="1"/>
      <c r="B9" s="7">
        <v>0.10299999999999999</v>
      </c>
      <c r="C9" s="1">
        <v>1.9467E-3</v>
      </c>
      <c r="D9" s="1">
        <v>9.7335E-4</v>
      </c>
      <c r="E9" s="6">
        <v>40</v>
      </c>
      <c r="F9" s="1">
        <v>1.7909999999999999E-2</v>
      </c>
      <c r="G9" s="1">
        <v>7.1639999999999996E-4</v>
      </c>
      <c r="H9" s="1">
        <v>2.1492E-3</v>
      </c>
      <c r="I9" s="1">
        <v>1.17585E-3</v>
      </c>
      <c r="J9" s="1">
        <v>1.17585E-3</v>
      </c>
      <c r="K9" s="1">
        <v>0.20709540539999999</v>
      </c>
      <c r="L9" s="1">
        <v>1.035477027</v>
      </c>
      <c r="M9" s="1">
        <v>4.47</v>
      </c>
      <c r="N9" s="6">
        <f t="shared" si="0"/>
        <v>23.165034161073827</v>
      </c>
      <c r="O9" s="3">
        <v>5</v>
      </c>
    </row>
    <row r="10" spans="1:15" ht="15" x14ac:dyDescent="0.25">
      <c r="A10" s="1"/>
      <c r="B10" s="7">
        <v>0.10299999999999999</v>
      </c>
      <c r="C10" s="1">
        <v>1.89E-3</v>
      </c>
      <c r="D10" s="1">
        <v>9.4499999999999998E-4</v>
      </c>
      <c r="E10" s="6">
        <v>39.9</v>
      </c>
      <c r="F10" s="1">
        <v>1.7909999999999999E-2</v>
      </c>
      <c r="G10" s="1">
        <v>7.1460000000000002E-4</v>
      </c>
      <c r="H10" s="1">
        <v>2.1440000000000001E-3</v>
      </c>
      <c r="I10" s="1">
        <v>1.199E-3</v>
      </c>
      <c r="J10" s="1">
        <v>1.199E-3</v>
      </c>
      <c r="K10" s="1">
        <v>0.21110000000000001</v>
      </c>
      <c r="L10" s="1">
        <v>1.0555000000000001</v>
      </c>
      <c r="M10" s="1">
        <v>4.49</v>
      </c>
      <c r="N10" s="6">
        <f t="shared" si="0"/>
        <v>23.507795100222719</v>
      </c>
      <c r="O10" s="3">
        <v>6</v>
      </c>
    </row>
    <row r="11" spans="1:15" ht="15" x14ac:dyDescent="0.25">
      <c r="A11" s="11">
        <v>19.7</v>
      </c>
      <c r="B11" s="14">
        <v>0.10299999999999999</v>
      </c>
      <c r="C11">
        <f>B11*A11/1000</f>
        <v>2.0290999999999998E-3</v>
      </c>
      <c r="D11">
        <f>C11/2</f>
        <v>1.0145499999999999E-3</v>
      </c>
      <c r="E11" s="6">
        <v>40</v>
      </c>
      <c r="F11">
        <v>1.7909999999999999E-2</v>
      </c>
      <c r="G11">
        <f>F11*E11/1000</f>
        <v>7.1639999999999996E-4</v>
      </c>
      <c r="H11">
        <f>G11*3</f>
        <v>2.1492E-3</v>
      </c>
      <c r="I11">
        <f>H11-D11</f>
        <v>1.1346500000000001E-3</v>
      </c>
      <c r="J11">
        <f>I11</f>
        <v>1.1346500000000001E-3</v>
      </c>
      <c r="K11">
        <f>J11*176.12</f>
        <v>0.19983455800000002</v>
      </c>
      <c r="L11">
        <f>K11*250/50</f>
        <v>0.99917279000000003</v>
      </c>
      <c r="M11">
        <v>4.49</v>
      </c>
      <c r="N11" s="6">
        <f t="shared" si="0"/>
        <v>22.253291536748328</v>
      </c>
      <c r="O11" s="3">
        <v>7</v>
      </c>
    </row>
    <row r="12" spans="1:15" ht="15" x14ac:dyDescent="0.25">
      <c r="A12" s="1">
        <v>19.45</v>
      </c>
      <c r="B12" s="7">
        <v>0.10299999999999999</v>
      </c>
      <c r="C12" s="1">
        <f>B12*A12/1000</f>
        <v>2.0033499999999997E-3</v>
      </c>
      <c r="D12" s="1">
        <f>C12/2</f>
        <v>1.0016749999999998E-3</v>
      </c>
      <c r="E12" s="6">
        <v>40</v>
      </c>
      <c r="F12" s="1">
        <v>1.7909999999999999E-2</v>
      </c>
      <c r="G12" s="1">
        <f>F12*E12/1000</f>
        <v>7.1639999999999996E-4</v>
      </c>
      <c r="H12" s="1">
        <f>G12*3</f>
        <v>2.1492E-3</v>
      </c>
      <c r="I12" s="1">
        <f>H12-D12</f>
        <v>1.1475250000000002E-3</v>
      </c>
      <c r="J12" s="1">
        <f>I12</f>
        <v>1.1475250000000002E-3</v>
      </c>
      <c r="K12" s="1">
        <f>J12*176.12</f>
        <v>0.20210210300000003</v>
      </c>
      <c r="L12" s="1">
        <f>K12*250/50</f>
        <v>1.0105105150000002</v>
      </c>
      <c r="M12" s="1">
        <v>4.5</v>
      </c>
      <c r="N12" s="6">
        <f t="shared" si="0"/>
        <v>22.455789222222229</v>
      </c>
      <c r="O12" s="3">
        <v>8</v>
      </c>
    </row>
    <row r="13" spans="1:15" x14ac:dyDescent="0.2">
      <c r="I13" s="20" t="s">
        <v>21</v>
      </c>
      <c r="J13" s="20"/>
      <c r="K13" s="20"/>
      <c r="L13" s="15">
        <f>AVERAGE(L5:L12)</f>
        <v>1.0283165088500001</v>
      </c>
      <c r="M13" s="15">
        <f>AVERAGE(M5:M12)</f>
        <v>4.4837499999999997</v>
      </c>
      <c r="N13" s="16">
        <f>AVERAGE(N5:N12)</f>
        <v>22.93475200931821</v>
      </c>
    </row>
    <row r="14" spans="1:15" x14ac:dyDescent="0.2">
      <c r="I14" s="20" t="s">
        <v>20</v>
      </c>
      <c r="J14" s="20"/>
      <c r="K14" s="20"/>
      <c r="L14" s="15">
        <v>1</v>
      </c>
      <c r="M14" s="17">
        <v>4.4800000000000004</v>
      </c>
      <c r="N14" s="16">
        <f>L14/M14%</f>
        <v>22.321428571428569</v>
      </c>
    </row>
  </sheetData>
  <mergeCells count="3">
    <mergeCell ref="A1:XFD1"/>
    <mergeCell ref="I14:K14"/>
    <mergeCell ref="I13:K1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INFRAWARE,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Francesca</cp:lastModifiedBy>
  <dcterms:created xsi:type="dcterms:W3CDTF">2010-06-21T07:17:39Z</dcterms:created>
  <dcterms:modified xsi:type="dcterms:W3CDTF">2014-04-09T08:08:45Z</dcterms:modified>
</cp:coreProperties>
</file>