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 activeTab="3"/>
  </bookViews>
  <sheets>
    <sheet name="Hoja1" sheetId="3" r:id="rId1"/>
    <sheet name="Hoja2" sheetId="4" r:id="rId2"/>
    <sheet name="PRE" sheetId="5" r:id="rId3"/>
    <sheet name="FINAL" sheetId="6" r:id="rId4"/>
  </sheets>
  <calcPr calcId="145621"/>
</workbook>
</file>

<file path=xl/calcChain.xml><?xml version="1.0" encoding="utf-8"?>
<calcChain xmlns="http://schemas.openxmlformats.org/spreadsheetml/2006/main">
  <c r="A42" i="6" l="1"/>
  <c r="B38" i="6"/>
  <c r="B37" i="6"/>
  <c r="B36" i="6"/>
  <c r="B29" i="6" l="1"/>
  <c r="E6" i="6" l="1"/>
  <c r="E5" i="6"/>
  <c r="E4" i="6"/>
  <c r="B26" i="6" l="1"/>
  <c r="D24" i="6" s="1"/>
  <c r="D31" i="6"/>
  <c r="B23" i="6"/>
  <c r="B21" i="6"/>
  <c r="D23" i="6" s="1"/>
  <c r="B24" i="6" l="1"/>
  <c r="D30" i="6" s="1"/>
  <c r="D36" i="6" s="1"/>
  <c r="D37" i="6" s="1"/>
  <c r="B28" i="6"/>
  <c r="D25" i="6"/>
  <c r="D26" i="6" s="1"/>
  <c r="D29" i="6"/>
  <c r="D33" i="6" s="1"/>
  <c r="H16" i="5"/>
  <c r="H17" i="5" s="1"/>
  <c r="E48" i="5"/>
  <c r="E47" i="5"/>
  <c r="E46" i="5"/>
  <c r="E45" i="5"/>
  <c r="E51" i="5" s="1"/>
  <c r="E44" i="5"/>
  <c r="B26" i="5"/>
  <c r="D24" i="5" s="1"/>
  <c r="F25" i="5"/>
  <c r="B23" i="5"/>
  <c r="B24" i="5" s="1"/>
  <c r="B21" i="5"/>
  <c r="F23" i="5" s="1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D34" i="6" l="1"/>
  <c r="B31" i="6"/>
  <c r="B32" i="6" s="1"/>
  <c r="B28" i="5"/>
  <c r="B30" i="5" s="1"/>
  <c r="F24" i="5"/>
  <c r="F27" i="5" s="1"/>
  <c r="F28" i="5" s="1"/>
  <c r="D23" i="5"/>
  <c r="D25" i="5" s="1"/>
  <c r="D26" i="5" s="1"/>
  <c r="F30" i="4"/>
  <c r="F30" i="5" l="1"/>
  <c r="F31" i="5" s="1"/>
  <c r="F23" i="4"/>
  <c r="F25" i="4"/>
  <c r="E45" i="4"/>
  <c r="E46" i="4"/>
  <c r="E47" i="4"/>
  <c r="E48" i="4"/>
  <c r="E44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" i="4"/>
  <c r="D23" i="4"/>
  <c r="E51" i="4" l="1"/>
  <c r="B23" i="4"/>
  <c r="B24" i="4" s="1"/>
  <c r="F24" i="4" s="1"/>
  <c r="B21" i="4"/>
  <c r="B26" i="4"/>
  <c r="D24" i="4" s="1"/>
  <c r="D25" i="4" l="1"/>
  <c r="D26" i="4" s="1"/>
  <c r="F31" i="4"/>
  <c r="B28" i="4"/>
  <c r="B30" i="4" s="1"/>
  <c r="B26" i="3"/>
  <c r="F27" i="4" l="1"/>
  <c r="F28" i="4" s="1"/>
  <c r="D23" i="3"/>
  <c r="B23" i="3"/>
  <c r="B24" i="3" s="1"/>
  <c r="B28" i="3" s="1"/>
  <c r="B30" i="3" s="1"/>
  <c r="G22" i="3"/>
  <c r="G21" i="3"/>
  <c r="I20" i="3"/>
  <c r="G20" i="3"/>
  <c r="D20" i="3"/>
  <c r="F20" i="3" s="1"/>
  <c r="I19" i="3"/>
  <c r="G19" i="3"/>
  <c r="D19" i="3"/>
  <c r="F19" i="3" s="1"/>
  <c r="H19" i="3" s="1"/>
  <c r="I18" i="3"/>
  <c r="G18" i="3"/>
  <c r="D18" i="3"/>
  <c r="F18" i="3" s="1"/>
  <c r="H18" i="3" s="1"/>
  <c r="I17" i="3"/>
  <c r="G17" i="3"/>
  <c r="D17" i="3"/>
  <c r="F17" i="3" s="1"/>
  <c r="I16" i="3"/>
  <c r="G16" i="3"/>
  <c r="D16" i="3"/>
  <c r="F16" i="3" s="1"/>
  <c r="I15" i="3"/>
  <c r="G15" i="3"/>
  <c r="D15" i="3"/>
  <c r="F15" i="3" s="1"/>
  <c r="H15" i="3" s="1"/>
  <c r="I14" i="3"/>
  <c r="G14" i="3"/>
  <c r="D14" i="3"/>
  <c r="F14" i="3" s="1"/>
  <c r="I13" i="3"/>
  <c r="G13" i="3"/>
  <c r="D13" i="3"/>
  <c r="F13" i="3" s="1"/>
  <c r="I12" i="3"/>
  <c r="G12" i="3"/>
  <c r="D12" i="3"/>
  <c r="F12" i="3" s="1"/>
  <c r="I11" i="3"/>
  <c r="G11" i="3"/>
  <c r="D11" i="3"/>
  <c r="F11" i="3" s="1"/>
  <c r="I10" i="3"/>
  <c r="G10" i="3"/>
  <c r="D10" i="3"/>
  <c r="F10" i="3" s="1"/>
  <c r="H10" i="3" s="1"/>
  <c r="I9" i="3"/>
  <c r="G9" i="3"/>
  <c r="D9" i="3"/>
  <c r="F9" i="3" s="1"/>
  <c r="I8" i="3"/>
  <c r="G8" i="3"/>
  <c r="D8" i="3"/>
  <c r="F8" i="3" s="1"/>
  <c r="I7" i="3"/>
  <c r="G7" i="3"/>
  <c r="D7" i="3"/>
  <c r="F7" i="3" s="1"/>
  <c r="H7" i="3" s="1"/>
  <c r="I6" i="3"/>
  <c r="G6" i="3"/>
  <c r="D6" i="3"/>
  <c r="F6" i="3" s="1"/>
  <c r="H6" i="3" s="1"/>
  <c r="I5" i="3"/>
  <c r="G5" i="3"/>
  <c r="D5" i="3"/>
  <c r="F5" i="3" s="1"/>
  <c r="I4" i="3"/>
  <c r="G4" i="3"/>
  <c r="D4" i="3"/>
  <c r="F4" i="3" s="1"/>
  <c r="I3" i="3"/>
  <c r="G3" i="3"/>
  <c r="D3" i="3"/>
  <c r="F3" i="3" s="1"/>
  <c r="H3" i="3" s="1"/>
  <c r="I2" i="3"/>
  <c r="G2" i="3"/>
  <c r="D2" i="3"/>
  <c r="F2" i="3" s="1"/>
  <c r="H4" i="3" l="1"/>
  <c r="H8" i="3"/>
  <c r="H14" i="3"/>
  <c r="H20" i="3"/>
  <c r="H12" i="3"/>
  <c r="H16" i="3"/>
  <c r="H17" i="3"/>
  <c r="F23" i="3"/>
  <c r="H5" i="3"/>
  <c r="H9" i="3"/>
  <c r="H13" i="3"/>
  <c r="H11" i="3"/>
  <c r="H2" i="3"/>
  <c r="F24" i="3"/>
  <c r="D24" i="3"/>
  <c r="D25" i="3" s="1"/>
  <c r="D26" i="3" s="1"/>
  <c r="F27" i="3" l="1"/>
  <c r="F28" i="3" s="1"/>
</calcChain>
</file>

<file path=xl/comments1.xml><?xml version="1.0" encoding="utf-8"?>
<comments xmlns="http://schemas.openxmlformats.org/spreadsheetml/2006/main">
  <authors>
    <author>Carlos D'Angelo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Baja = 1
Media = 2
Alta = 3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¿SE EJECUTA?
NO - No se ejecuta= -1
SI= 1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NIVEL DE EJECUCION
No se ejecuta = 0
BAJO = 1
MEDIO= 2
ALTO= 3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Max.Total Parcial= 9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Valor de un problema con una GESTION OPTIMA.
La sumatoria deriva en el máximo total posible (abajo).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PORCENTAJE DE GESTION DE UN PROBLEMA
(100% óptimo)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Si todos los problemas son gestionados ponderados por prioridad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Se multiplica por 1 para explicitar que están considerados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EJECUCIÓN ÓPTIMA posible CON PROBLEMAS DE IMPORTANCIA VARIABLE. TODOS los problemas gestionados.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Problemas efectivamente gestionados ponderados por prioridad. NO considera calidad de gestión.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Es el total efectivo del caso. Toma como cero lo que no se ejecuta. 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El máximo es 10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Escala 1 a 10</t>
        </r>
        <r>
          <rPr>
            <sz val="9"/>
            <color indexed="81"/>
            <rFont val="Tahoma"/>
            <family val="2"/>
          </rPr>
          <t xml:space="preserve">
considera el total total en relación al máximo total posible. El máximo total posible variará de acuerdo a la importancia o prioridad que se le de a los problemas</t>
        </r>
      </text>
    </comment>
  </commentList>
</comments>
</file>

<file path=xl/comments2.xml><?xml version="1.0" encoding="utf-8"?>
<comments xmlns="http://schemas.openxmlformats.org/spreadsheetml/2006/main">
  <authors>
    <author>Carlos D'Angelo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 EL CONTEXTO DE LA GESTION COMUNAL
Baja = 1
Media = 2
Alta = 3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¿SE EJECUTA?
NO - No se ejecuta= -1
SI= 1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NIVEL DE EJECUCION
No se ejecuta = 0
BAJO = 1
MEDIO= 2
ALTO= 3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Max.Total Parcial= 9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Valor de un problema con una GESTION OPTIMA.
La sumatoria deriva en el máximo total posible (abajo).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Todos los problemas gestionados con máxima prioridad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Se multiplica por 1 para explicitar que están considerados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EJECUCIÓN ÓPTIMA posible TODOS LOS PROBLEMAS GESTIONADOS CON CALIDAD MÁXIMA.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Problemas efectivamente gestionados con la prioridad del caso</t>
        </r>
      </text>
    </comment>
    <comment ref="E24" authorId="0">
      <text>
        <r>
          <rPr>
            <sz val="9"/>
            <color indexed="81"/>
            <rFont val="Tahoma"/>
            <family val="2"/>
          </rPr>
          <t>Máximo posible según los problemas considerados. Considera la calidad de la gestión.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El máximo es 10</t>
        </r>
      </text>
    </comment>
    <comment ref="E25" authorId="0">
      <text>
        <r>
          <rPr>
            <sz val="9"/>
            <color indexed="81"/>
            <rFont val="Tahoma"/>
            <family val="2"/>
          </rPr>
          <t xml:space="preserve">Valor de calidad del caso. Considera el valor de gestión efectivo para los problemas gestionados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Máxima cuando se gestionan todos los problemas.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Escala 1 a 10</t>
        </r>
        <r>
          <rPr>
            <sz val="9"/>
            <color indexed="81"/>
            <rFont val="Tahoma"/>
            <family val="2"/>
          </rPr>
          <t xml:space="preserve">
Considera número de problemas gestionados y calidad de la gestión en relación al máximo (todos los problemas se gestionan con valor 3)</t>
        </r>
      </text>
    </comment>
    <comment ref="E28" authorId="0">
      <text>
        <r>
          <rPr>
            <sz val="9"/>
            <color indexed="81"/>
            <rFont val="Tahoma"/>
            <family val="2"/>
          </rPr>
          <t>Considera número de problemas gestionados y calidad de la gestión.</t>
        </r>
      </text>
    </comment>
    <comment ref="E30" authorId="0">
      <text>
        <r>
          <rPr>
            <sz val="9"/>
            <color indexed="81"/>
            <rFont val="Tahoma"/>
            <family val="2"/>
          </rPr>
          <t>Relaciona el valor de calidad de gestión obtenido en el caso en comparación con el máximo posible de acuerdo al número de problemas considerados en el caso.</t>
        </r>
      </text>
    </comment>
  </commentList>
</comments>
</file>

<file path=xl/comments3.xml><?xml version="1.0" encoding="utf-8"?>
<comments xmlns="http://schemas.openxmlformats.org/spreadsheetml/2006/main">
  <authors>
    <author>Carlos D'Angelo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 EL CONTEXTO DE LA GESTION COMUNAL
Baja = 1
Media = 2
Alta = 3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¿SE EJECUTA?
NO - No se ejecuta= -1
SI= 1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NIVEL DE EJECUCION
No se ejecuta = 0
BAJO = 1
MEDIO= 2
ALTO= 3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Max.Total Parcial= 9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Valor de un problema con una GESTION OPTIMA.
La sumatoria deriva en el máximo total posible (abajo).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Todos los problemas gestionados con máxima prioridad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Se multiplica por 1 para explicitar que están considerados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EJECUCIÓN ÓPTIMA posible TODOS LOS PROBLEMAS GESTIONADOS CON CALIDAD MÁXIMA.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Problemas efectivamente gestionados con la prioridad del caso</t>
        </r>
      </text>
    </comment>
    <comment ref="E24" authorId="0">
      <text>
        <r>
          <rPr>
            <sz val="9"/>
            <color indexed="81"/>
            <rFont val="Tahoma"/>
            <family val="2"/>
          </rPr>
          <t>Máximo posible según los problemas considerados. Considera la calidad de la gestión.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El máximo es 10</t>
        </r>
      </text>
    </comment>
    <comment ref="E25" authorId="0">
      <text>
        <r>
          <rPr>
            <sz val="9"/>
            <color indexed="81"/>
            <rFont val="Tahoma"/>
            <family val="2"/>
          </rPr>
          <t xml:space="preserve">Valor de calidad del caso. Considera el valor de gestión efectivo para los problemas gestionados
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Máxima cuando se gestionan todos los problemas.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Escala 1 a 10</t>
        </r>
        <r>
          <rPr>
            <sz val="9"/>
            <color indexed="81"/>
            <rFont val="Tahoma"/>
            <family val="2"/>
          </rPr>
          <t xml:space="preserve">
Considera número de problemas gestionados y calidad de la gestión en relación al máximo (todos los problemas se gestionan con valor 3)</t>
        </r>
      </text>
    </comment>
    <comment ref="E28" authorId="0">
      <text>
        <r>
          <rPr>
            <sz val="9"/>
            <color indexed="81"/>
            <rFont val="Tahoma"/>
            <family val="2"/>
          </rPr>
          <t>Considera número de problemas gestionados y calidad de la gestión.</t>
        </r>
      </text>
    </comment>
    <comment ref="E30" authorId="0">
      <text>
        <r>
          <rPr>
            <sz val="9"/>
            <color indexed="81"/>
            <rFont val="Tahoma"/>
            <family val="2"/>
          </rPr>
          <t>Relaciona el valor de calidad de gestión obtenido en el caso en comparación con el máximo posible de acuerdo al número de problemas considerados en el caso.</t>
        </r>
      </text>
    </comment>
  </commentList>
</comments>
</file>

<file path=xl/comments4.xml><?xml version="1.0" encoding="utf-8"?>
<comments xmlns="http://schemas.openxmlformats.org/spreadsheetml/2006/main">
  <authors>
    <author>Carlos D'Angelo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EN EL CONTEXTO DE LA GESTION COMUNAL
(lo valora la gestión)
Baja = 1
Media = 2
Alta = 3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NIVEL DE EJECUCION
(lo valoran los expertos)
No se ejecuta = 0
BAJO = 1
MEDIO= 2
ALTO= 3</t>
        </r>
      </text>
    </comment>
    <comment ref="C23" authorId="0">
      <text>
        <r>
          <rPr>
            <sz val="9"/>
            <color indexed="81"/>
            <rFont val="Tahoma"/>
            <family val="2"/>
          </rPr>
          <t>Todos los problemas gestionados con</t>
        </r>
        <r>
          <rPr>
            <b/>
            <sz val="9"/>
            <color indexed="81"/>
            <rFont val="Tahoma"/>
            <family val="2"/>
          </rPr>
          <t xml:space="preserve"> máxima prioridad</t>
        </r>
      </text>
    </comment>
    <comment ref="A24" authorId="0">
      <text>
        <r>
          <rPr>
            <sz val="9"/>
            <color indexed="81"/>
            <rFont val="Tahoma"/>
            <family val="2"/>
          </rPr>
          <t xml:space="preserve">Todos los problemas considerados en el caso con </t>
        </r>
        <r>
          <rPr>
            <b/>
            <sz val="9"/>
            <color indexed="81"/>
            <rFont val="Tahoma"/>
            <family val="2"/>
          </rPr>
          <t>prioridad máxima</t>
        </r>
        <r>
          <rPr>
            <sz val="9"/>
            <color indexed="81"/>
            <rFont val="Tahoma"/>
            <family val="2"/>
          </rPr>
          <t>.</t>
        </r>
      </text>
    </comment>
    <comment ref="C24" authorId="0">
      <text>
        <r>
          <rPr>
            <sz val="9"/>
            <color indexed="81"/>
            <rFont val="Tahoma"/>
            <family val="2"/>
          </rPr>
          <t>Problemas</t>
        </r>
        <r>
          <rPr>
            <b/>
            <sz val="9"/>
            <color indexed="81"/>
            <rFont val="Tahoma"/>
            <family val="2"/>
          </rPr>
          <t xml:space="preserve"> efectivamente gestionados </t>
        </r>
        <r>
          <rPr>
            <sz val="9"/>
            <color indexed="81"/>
            <rFont val="Tahoma"/>
            <family val="2"/>
          </rPr>
          <t xml:space="preserve">con la </t>
        </r>
        <r>
          <rPr>
            <b/>
            <sz val="9"/>
            <color indexed="81"/>
            <rFont val="Tahoma"/>
            <family val="2"/>
          </rPr>
          <t>prioridad del caso</t>
        </r>
      </text>
    </comment>
    <comment ref="A26" authorId="0">
      <text>
        <r>
          <rPr>
            <sz val="9"/>
            <color indexed="81"/>
            <rFont val="Tahoma"/>
            <family val="2"/>
          </rPr>
          <t xml:space="preserve">Prioridad </t>
        </r>
        <r>
          <rPr>
            <b/>
            <sz val="9"/>
            <color indexed="81"/>
            <rFont val="Tahoma"/>
            <family val="2"/>
          </rPr>
          <t>efectivamente asignada</t>
        </r>
        <r>
          <rPr>
            <sz val="9"/>
            <color indexed="81"/>
            <rFont val="Tahoma"/>
            <family val="2"/>
          </rPr>
          <t xml:space="preserve"> a los problemas considerados en el caso
</t>
        </r>
      </text>
    </comment>
    <comment ref="C26" authorId="0">
      <text>
        <r>
          <rPr>
            <sz val="9"/>
            <color indexed="81"/>
            <rFont val="Tahoma"/>
            <family val="2"/>
          </rPr>
          <t xml:space="preserve">Máxima cuando se gestionan todos los problemas con </t>
        </r>
        <r>
          <rPr>
            <b/>
            <sz val="9"/>
            <color indexed="81"/>
            <rFont val="Tahoma"/>
            <family val="2"/>
          </rPr>
          <t>MAXIMA PRIORIDAD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No se valora la</t>
        </r>
        <r>
          <rPr>
            <b/>
            <sz val="9"/>
            <color indexed="81"/>
            <rFont val="Tahoma"/>
            <family val="2"/>
          </rPr>
          <t xml:space="preserve"> CALIDAD</t>
        </r>
        <r>
          <rPr>
            <sz val="9"/>
            <color indexed="81"/>
            <rFont val="Tahoma"/>
            <family val="2"/>
          </rPr>
          <t xml:space="preserve"> de la gestión</t>
        </r>
      </text>
    </comment>
    <comment ref="A28" authorId="0">
      <text>
        <r>
          <rPr>
            <sz val="9"/>
            <color indexed="81"/>
            <rFont val="Tahoma"/>
            <family val="2"/>
          </rPr>
          <t>Problemas que se consideran en el caso en relación al máximo posible.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EJECUCIÓN ÓPTIMA posible TODOS LOS PROBLEMAS GESTIONADOS CON CALIDAD MÁXIMA.</t>
        </r>
      </text>
    </comment>
    <comment ref="C30" authorId="0">
      <text>
        <r>
          <rPr>
            <sz val="9"/>
            <color indexed="81"/>
            <rFont val="Tahoma"/>
            <family val="2"/>
          </rPr>
          <t xml:space="preserve">Máximo posible según los problemas considerados. Considera </t>
        </r>
        <r>
          <rPr>
            <b/>
            <sz val="9"/>
            <color indexed="81"/>
            <rFont val="Tahoma"/>
            <family val="2"/>
          </rPr>
          <t>calidad de la gestión máxima</t>
        </r>
      </text>
    </comment>
    <comment ref="A31" authorId="0">
      <text>
        <r>
          <rPr>
            <sz val="9"/>
            <color indexed="81"/>
            <rFont val="Tahoma"/>
            <family val="2"/>
          </rPr>
          <t xml:space="preserve">Prioridad asignada a los problemas </t>
        </r>
        <r>
          <rPr>
            <b/>
            <sz val="9"/>
            <color indexed="81"/>
            <rFont val="Tahoma"/>
            <family val="2"/>
          </rPr>
          <t xml:space="preserve">efectivamente considerados </t>
        </r>
        <r>
          <rPr>
            <sz val="9"/>
            <color indexed="81"/>
            <rFont val="Tahoma"/>
            <family val="2"/>
          </rPr>
          <t>en el SLG</t>
        </r>
      </text>
    </comment>
    <comment ref="C31" authorId="0">
      <text>
        <r>
          <rPr>
            <sz val="9"/>
            <color indexed="81"/>
            <rFont val="Tahoma"/>
            <family val="2"/>
          </rPr>
          <t xml:space="preserve">Valor de calidad del caso. Considera el </t>
        </r>
        <r>
          <rPr>
            <b/>
            <sz val="9"/>
            <color indexed="81"/>
            <rFont val="Tahoma"/>
            <family val="2"/>
          </rPr>
          <t>valor de gestión efectivo</t>
        </r>
        <r>
          <rPr>
            <sz val="9"/>
            <color indexed="81"/>
            <rFont val="Tahoma"/>
            <family val="2"/>
          </rPr>
          <t xml:space="preserve"> para los problemas gestionados
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Escala 1 a 10</t>
        </r>
        <r>
          <rPr>
            <sz val="9"/>
            <color indexed="81"/>
            <rFont val="Tahoma"/>
            <family val="2"/>
          </rPr>
          <t xml:space="preserve">
Considera número de problemas gestionados y calidad de la gestión en relación al máximo (todos los problemas se gestionan con valor 3)</t>
        </r>
      </text>
    </comment>
    <comment ref="C34" authorId="0">
      <text>
        <r>
          <rPr>
            <sz val="9"/>
            <color indexed="81"/>
            <rFont val="Tahoma"/>
            <family val="2"/>
          </rPr>
          <t>Considera número de problemas gestionados y calidad de la gestión. Se relaciona al máximo posible (todos los problemas gestionados con nivel de gestión máximo).</t>
        </r>
      </text>
    </comment>
    <comment ref="C36" authorId="0">
      <text>
        <r>
          <rPr>
            <sz val="9"/>
            <color indexed="81"/>
            <rFont val="Tahoma"/>
            <family val="2"/>
          </rPr>
          <t>Relaciona el valor de calidad de gestión obtenido en el caso en comparación con el máximo posible de acuerdo al número de problemas considerados en el caso.</t>
        </r>
      </text>
    </comment>
  </commentList>
</comments>
</file>

<file path=xl/sharedStrings.xml><?xml version="1.0" encoding="utf-8"?>
<sst xmlns="http://schemas.openxmlformats.org/spreadsheetml/2006/main" count="193" uniqueCount="93">
  <si>
    <t>PROBLEMAS</t>
  </si>
  <si>
    <t>EJECUCIÓN</t>
  </si>
  <si>
    <t>1.       Depósito de productos.</t>
  </si>
  <si>
    <t>2.       Equipos Tránsito.</t>
  </si>
  <si>
    <t>3.       Equipos Guarda.</t>
  </si>
  <si>
    <t>4.       Equipos Habilitación.</t>
  </si>
  <si>
    <t>5.       Equipos Estado de funcionamiento al momento de la aplicación.</t>
  </si>
  <si>
    <t>6.       Receta agronómica requerimientos legales (formal).</t>
  </si>
  <si>
    <t>7.       Receta agronómica autorización (visión técnica).</t>
  </si>
  <si>
    <t>8.       Receta agronómica comunicación al verificador y aplicador.</t>
  </si>
  <si>
    <t>9.       Aplicador inscripto ART.</t>
  </si>
  <si>
    <t>10.   Aplicador habilitado (cursos).</t>
  </si>
  <si>
    <t>11.   Aplicador indumentaria.</t>
  </si>
  <si>
    <t>12.   Condiciones meteorológicas.</t>
  </si>
  <si>
    <t>13.   Producto a usar a la aplicación (verificación cargado).</t>
  </si>
  <si>
    <t>14.   Manejo de envases in situ.</t>
  </si>
  <si>
    <t>15.   Depósito de envases usados (destino de envases).</t>
  </si>
  <si>
    <t>16.   La comunidad desconocimiento general.</t>
  </si>
  <si>
    <t>17.   La comunidad seguimiento de gestiones.</t>
  </si>
  <si>
    <t>18.   La comunidad participando de la gestión.</t>
  </si>
  <si>
    <t>19.   La comunidad. Intoxicaciones.</t>
  </si>
  <si>
    <t>Total parcial</t>
  </si>
  <si>
    <t>Tot. Considerados</t>
  </si>
  <si>
    <t>CONSIDERADO (ejecutado)</t>
  </si>
  <si>
    <t>PUNTAJE SLG</t>
  </si>
  <si>
    <t>Máximo total posible</t>
  </si>
  <si>
    <t>Columna de cálculo</t>
  </si>
  <si>
    <t>% del óptimo</t>
  </si>
  <si>
    <t>Total de problemas</t>
  </si>
  <si>
    <t>PRIORIDAD</t>
  </si>
  <si>
    <t>Máx. Considerados s/prioridad</t>
  </si>
  <si>
    <t>Tot. Considerados s/prioridad</t>
  </si>
  <si>
    <t>Puntaje Prob.  Cons. s/prioridad</t>
  </si>
  <si>
    <t>Máximo posible (todos los problemas con prioridad 3)</t>
  </si>
  <si>
    <t>Valor del SLG</t>
  </si>
  <si>
    <t>Prioridad de los problemas (1 a 10)</t>
  </si>
  <si>
    <t>PRIORIDAD DE LOS PROBLEMAS (Nominal)</t>
  </si>
  <si>
    <t>ALCANCE DE LA GESTIÓN</t>
  </si>
  <si>
    <t>CALIDAD DE LA GESTION</t>
  </si>
  <si>
    <t>TOTAL DE PROBLEMAS</t>
  </si>
  <si>
    <t>PRIORIDAD MUNICIPAL O COMUNAL</t>
  </si>
  <si>
    <t>CALIDAD DE LA GESTION COMPLETA</t>
  </si>
  <si>
    <t>Total de problemas considerados</t>
  </si>
  <si>
    <t>Máximo posible para los problema considerados</t>
  </si>
  <si>
    <t>Máx. problemas gestionados</t>
  </si>
  <si>
    <t>Puntaje para problemas gestionados</t>
  </si>
  <si>
    <t>PUNTAJE SLG SOBRE GESTIONADO</t>
  </si>
  <si>
    <t>Max. Posible de lo CONSIDERADO</t>
  </si>
  <si>
    <t>(1) PRIORIDAD GLOBAL DE LOS PROBLEMAS (Nominal)</t>
  </si>
  <si>
    <t>ELIMINAR</t>
  </si>
  <si>
    <t>Prioridad asignada a los problemas considerados</t>
  </si>
  <si>
    <t>Problemas efect. gestionados</t>
  </si>
  <si>
    <t>Valor obtenido en el caso</t>
  </si>
  <si>
    <t>??</t>
  </si>
  <si>
    <t>CONSIDERADO (ejecutado)???</t>
  </si>
  <si>
    <t>CALIDAD DE LA GESTION  SOBRE GESTIONADO</t>
  </si>
  <si>
    <t>PUNTAJE SLG SOBRE GESTION ÓPTIMA</t>
  </si>
  <si>
    <t>max</t>
  </si>
  <si>
    <t>caso</t>
  </si>
  <si>
    <t>puntos</t>
  </si>
  <si>
    <t>nominal</t>
  </si>
  <si>
    <t>CONSIDERACION DE PROBLEMAS</t>
  </si>
  <si>
    <t>CONSIDERACIÓN DE PROBLEMAS EN EL SLG</t>
  </si>
  <si>
    <t>Con gestión 1=</t>
  </si>
  <si>
    <t>Con gestión 2=</t>
  </si>
  <si>
    <t>Con gestión 3=</t>
  </si>
  <si>
    <t>PREVIO A LA GESTION</t>
  </si>
  <si>
    <t>EN LA GESTION (datos)</t>
  </si>
  <si>
    <t>Max. Posible de lo CONSIDERADO en el caso</t>
  </si>
  <si>
    <t>Puntaje SLG sobre gestión óptima</t>
  </si>
  <si>
    <t>Prioridad de los problemas considerados en el SLG</t>
  </si>
  <si>
    <t xml:space="preserve"> PRIORIDAD DE LOS PROBLEMAS CONSIDERADOS</t>
  </si>
  <si>
    <t>Problemas considerados en el SLG sobre el total de problemas</t>
  </si>
  <si>
    <t>TOTAL DE PROBLEMAS DE LA GESTION DE FITOSANITARIOS</t>
  </si>
  <si>
    <t>Máxima prioridad posible para los problema considerados</t>
  </si>
  <si>
    <t>Puntaje SLG sobre lo efectivamente gestionado</t>
  </si>
  <si>
    <t>RECUENTO DE NIVELES DE GESTIÓN</t>
  </si>
  <si>
    <t>RECUENTO DE NIVELES DE PRIORIDAD</t>
  </si>
  <si>
    <t>Con prioridad 3=</t>
  </si>
  <si>
    <t>Con prioridad 2=</t>
  </si>
  <si>
    <t>Con prioridad 1=</t>
  </si>
  <si>
    <t>Valor</t>
  </si>
  <si>
    <t>Prioridad</t>
  </si>
  <si>
    <t>MUY ALTA</t>
  </si>
  <si>
    <t>&lt;  10 a &gt;= 8</t>
  </si>
  <si>
    <t>ALTA</t>
  </si>
  <si>
    <t>&lt;  8 a &gt;=  6</t>
  </si>
  <si>
    <t>MEDIA</t>
  </si>
  <si>
    <t>&lt;  6 a &gt;= 4</t>
  </si>
  <si>
    <t>BAJA</t>
  </si>
  <si>
    <t>&lt;  4 a &gt;= 1</t>
  </si>
  <si>
    <t>MUY BAJA</t>
  </si>
  <si>
    <t>ESCALA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</si>
</sst>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3" borderId="0" xfId="0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165" fontId="0" fillId="3" borderId="0" xfId="0" applyNumberFormat="1" applyFill="1" applyAlignment="1">
      <alignment horizontal="center"/>
    </xf>
    <xf numFmtId="0" fontId="1" fillId="0" borderId="4" xfId="0" applyFont="1" applyFill="1" applyBorder="1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1" fillId="6" borderId="0" xfId="0" applyFont="1" applyFill="1" applyAlignment="1">
      <alignment horizontal="right"/>
    </xf>
    <xf numFmtId="2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0" xfId="0" applyFont="1" applyFill="1"/>
    <xf numFmtId="0" fontId="0" fillId="6" borderId="0" xfId="0" applyFont="1" applyFill="1"/>
    <xf numFmtId="0" fontId="0" fillId="6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0" fillId="7" borderId="0" xfId="0" applyFont="1" applyFill="1" applyAlignment="1">
      <alignment horizontal="left"/>
    </xf>
    <xf numFmtId="0" fontId="1" fillId="7" borderId="0" xfId="0" applyFont="1" applyFill="1" applyAlignment="1">
      <alignment horizontal="right"/>
    </xf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1" fillId="8" borderId="0" xfId="0" applyFont="1" applyFill="1" applyAlignment="1">
      <alignment horizontal="right"/>
    </xf>
    <xf numFmtId="0" fontId="7" fillId="0" borderId="1" xfId="0" applyFont="1" applyFill="1" applyBorder="1"/>
    <xf numFmtId="0" fontId="7" fillId="0" borderId="1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8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34</xdr:row>
      <xdr:rowOff>152400</xdr:rowOff>
    </xdr:from>
    <xdr:to>
      <xdr:col>0</xdr:col>
      <xdr:colOff>4210050</xdr:colOff>
      <xdr:row>43</xdr:row>
      <xdr:rowOff>161925</xdr:rowOff>
    </xdr:to>
    <xdr:sp macro="" textlink="">
      <xdr:nvSpPr>
        <xdr:cNvPr id="2" name="1 CuadroTexto"/>
        <xdr:cNvSpPr txBox="1"/>
      </xdr:nvSpPr>
      <xdr:spPr>
        <a:xfrm>
          <a:off x="361950" y="6943725"/>
          <a:ext cx="384810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Máximo posible es </a:t>
          </a:r>
          <a:r>
            <a:rPr lang="es-MX" sz="1100" b="1"/>
            <a:t>todo considerado</a:t>
          </a:r>
          <a:r>
            <a:rPr lang="es-MX" sz="1100" b="1" baseline="0"/>
            <a:t> o ejecutado</a:t>
          </a:r>
          <a:r>
            <a:rPr lang="es-MX" sz="1100" baseline="0"/>
            <a:t> con valor de ejecución 3.</a:t>
          </a:r>
        </a:p>
        <a:p>
          <a:r>
            <a:rPr lang="es-MX" sz="1100" baseline="0"/>
            <a:t>La ponderación por importancia podría variar.</a:t>
          </a:r>
        </a:p>
        <a:p>
          <a:r>
            <a:rPr lang="es-MX" sz="1100" baseline="0"/>
            <a:t>Para seguir avanzando en la cuantificación (10/7/17)</a:t>
          </a:r>
        </a:p>
        <a:p>
          <a:r>
            <a:rPr lang="es-MX" sz="1100" baseline="0"/>
            <a:t>1) Revisar los 19 problemas a gestionar.</a:t>
          </a:r>
        </a:p>
        <a:p>
          <a:r>
            <a:rPr lang="es-MX" sz="1100" baseline="0"/>
            <a:t>2) La asignación del valor de prioridad se realiza en cada caso.</a:t>
          </a:r>
        </a:p>
        <a:p>
          <a:r>
            <a:rPr lang="es-MX" sz="1100" baseline="0"/>
            <a:t>3) El desarrollo de la gestión se valora en una escala de 1 a 3.</a:t>
          </a:r>
        </a:p>
        <a:p>
          <a:r>
            <a:rPr lang="es-MX" sz="1100" baseline="0"/>
            <a:t>4) Hay que ponerle letra a qué se considera 1, 2 ó 3 de gestión para cada uno de los problemas considerados.</a:t>
          </a:r>
        </a:p>
        <a:p>
          <a:endParaRPr lang="es-MX" sz="1100"/>
        </a:p>
      </xdr:txBody>
    </xdr:sp>
    <xdr:clientData/>
  </xdr:twoCellAnchor>
  <xdr:twoCellAnchor>
    <xdr:from>
      <xdr:col>2</xdr:col>
      <xdr:colOff>1782905</xdr:colOff>
      <xdr:row>21</xdr:row>
      <xdr:rowOff>153266</xdr:rowOff>
    </xdr:from>
    <xdr:to>
      <xdr:col>3</xdr:col>
      <xdr:colOff>124689</xdr:colOff>
      <xdr:row>23</xdr:row>
      <xdr:rowOff>29441</xdr:rowOff>
    </xdr:to>
    <xdr:sp macro="" textlink="">
      <xdr:nvSpPr>
        <xdr:cNvPr id="3" name="2 CuadroTexto"/>
        <xdr:cNvSpPr txBox="1"/>
      </xdr:nvSpPr>
      <xdr:spPr>
        <a:xfrm>
          <a:off x="7078805" y="4468091"/>
          <a:ext cx="55158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rgbClr val="FF0000"/>
              </a:solidFill>
            </a:rPr>
            <a:t>(1)</a:t>
          </a:r>
        </a:p>
      </xdr:txBody>
    </xdr:sp>
    <xdr:clientData/>
  </xdr:twoCellAnchor>
  <xdr:twoCellAnchor>
    <xdr:from>
      <xdr:col>2</xdr:col>
      <xdr:colOff>1799353</xdr:colOff>
      <xdr:row>22</xdr:row>
      <xdr:rowOff>171450</xdr:rowOff>
    </xdr:from>
    <xdr:to>
      <xdr:col>3</xdr:col>
      <xdr:colOff>141137</xdr:colOff>
      <xdr:row>24</xdr:row>
      <xdr:rowOff>47625</xdr:rowOff>
    </xdr:to>
    <xdr:sp macro="" textlink="">
      <xdr:nvSpPr>
        <xdr:cNvPr id="4" name="3 CuadroTexto"/>
        <xdr:cNvSpPr txBox="1"/>
      </xdr:nvSpPr>
      <xdr:spPr>
        <a:xfrm>
          <a:off x="7095253" y="4676775"/>
          <a:ext cx="55158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solidFill>
                <a:srgbClr val="FF0000"/>
              </a:solidFill>
            </a:rPr>
            <a:t>(2)</a:t>
          </a:r>
        </a:p>
      </xdr:txBody>
    </xdr:sp>
    <xdr:clientData/>
  </xdr:twoCellAnchor>
  <xdr:twoCellAnchor>
    <xdr:from>
      <xdr:col>2</xdr:col>
      <xdr:colOff>1887659</xdr:colOff>
      <xdr:row>23</xdr:row>
      <xdr:rowOff>142009</xdr:rowOff>
    </xdr:from>
    <xdr:to>
      <xdr:col>3</xdr:col>
      <xdr:colOff>229443</xdr:colOff>
      <xdr:row>25</xdr:row>
      <xdr:rowOff>18184</xdr:rowOff>
    </xdr:to>
    <xdr:sp macro="" textlink="">
      <xdr:nvSpPr>
        <xdr:cNvPr id="5" name="4 CuadroTexto"/>
        <xdr:cNvSpPr txBox="1"/>
      </xdr:nvSpPr>
      <xdr:spPr>
        <a:xfrm>
          <a:off x="7183559" y="4837834"/>
          <a:ext cx="55158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n>
                <a:noFill/>
              </a:ln>
              <a:solidFill>
                <a:srgbClr val="FF0000"/>
              </a:solidFill>
            </a:rPr>
            <a:t>(3)</a:t>
          </a:r>
        </a:p>
      </xdr:txBody>
    </xdr:sp>
    <xdr:clientData/>
  </xdr:twoCellAnchor>
  <xdr:twoCellAnchor>
    <xdr:from>
      <xdr:col>5</xdr:col>
      <xdr:colOff>447675</xdr:colOff>
      <xdr:row>21</xdr:row>
      <xdr:rowOff>161925</xdr:rowOff>
    </xdr:from>
    <xdr:to>
      <xdr:col>6</xdr:col>
      <xdr:colOff>85725</xdr:colOff>
      <xdr:row>23</xdr:row>
      <xdr:rowOff>38100</xdr:rowOff>
    </xdr:to>
    <xdr:sp macro="" textlink="">
      <xdr:nvSpPr>
        <xdr:cNvPr id="6" name="5 CuadroTexto"/>
        <xdr:cNvSpPr txBox="1"/>
      </xdr:nvSpPr>
      <xdr:spPr>
        <a:xfrm>
          <a:off x="10525125" y="4476750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n>
                <a:noFill/>
              </a:ln>
              <a:solidFill>
                <a:srgbClr val="FF0000"/>
              </a:solidFill>
            </a:rPr>
            <a:t>(4)</a:t>
          </a:r>
        </a:p>
      </xdr:txBody>
    </xdr:sp>
    <xdr:clientData/>
  </xdr:twoCellAnchor>
  <xdr:twoCellAnchor>
    <xdr:from>
      <xdr:col>5</xdr:col>
      <xdr:colOff>457200</xdr:colOff>
      <xdr:row>22</xdr:row>
      <xdr:rowOff>161925</xdr:rowOff>
    </xdr:from>
    <xdr:to>
      <xdr:col>6</xdr:col>
      <xdr:colOff>95250</xdr:colOff>
      <xdr:row>24</xdr:row>
      <xdr:rowOff>38100</xdr:rowOff>
    </xdr:to>
    <xdr:sp macro="" textlink="">
      <xdr:nvSpPr>
        <xdr:cNvPr id="7" name="6 CuadroTexto"/>
        <xdr:cNvSpPr txBox="1"/>
      </xdr:nvSpPr>
      <xdr:spPr>
        <a:xfrm>
          <a:off x="10534650" y="4667250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n>
                <a:noFill/>
              </a:ln>
              <a:solidFill>
                <a:srgbClr val="FF0000"/>
              </a:solidFill>
            </a:rPr>
            <a:t>(5)</a:t>
          </a:r>
        </a:p>
      </xdr:txBody>
    </xdr:sp>
    <xdr:clientData/>
  </xdr:twoCellAnchor>
  <xdr:twoCellAnchor>
    <xdr:from>
      <xdr:col>5</xdr:col>
      <xdr:colOff>504825</xdr:colOff>
      <xdr:row>25</xdr:row>
      <xdr:rowOff>161925</xdr:rowOff>
    </xdr:from>
    <xdr:to>
      <xdr:col>6</xdr:col>
      <xdr:colOff>142875</xdr:colOff>
      <xdr:row>27</xdr:row>
      <xdr:rowOff>38100</xdr:rowOff>
    </xdr:to>
    <xdr:sp macro="" textlink="">
      <xdr:nvSpPr>
        <xdr:cNvPr id="9" name="8 CuadroTexto"/>
        <xdr:cNvSpPr txBox="1"/>
      </xdr:nvSpPr>
      <xdr:spPr>
        <a:xfrm>
          <a:off x="10582275" y="5238750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n>
                <a:noFill/>
              </a:ln>
              <a:solidFill>
                <a:srgbClr val="FF0000"/>
              </a:solidFill>
            </a:rPr>
            <a:t>(7)</a:t>
          </a:r>
        </a:p>
      </xdr:txBody>
    </xdr:sp>
    <xdr:clientData/>
  </xdr:twoCellAnchor>
  <xdr:twoCellAnchor>
    <xdr:from>
      <xdr:col>2</xdr:col>
      <xdr:colOff>658090</xdr:colOff>
      <xdr:row>27</xdr:row>
      <xdr:rowOff>60613</xdr:rowOff>
    </xdr:from>
    <xdr:to>
      <xdr:col>3</xdr:col>
      <xdr:colOff>268431</xdr:colOff>
      <xdr:row>35</xdr:row>
      <xdr:rowOff>28574</xdr:rowOff>
    </xdr:to>
    <xdr:sp macro="" textlink="">
      <xdr:nvSpPr>
        <xdr:cNvPr id="10" name="9 Llamada rectangular"/>
        <xdr:cNvSpPr/>
      </xdr:nvSpPr>
      <xdr:spPr>
        <a:xfrm>
          <a:off x="5953990" y="5518438"/>
          <a:ext cx="1820141" cy="1491961"/>
        </a:xfrm>
        <a:prstGeom prst="wedgeRectCallout">
          <a:avLst>
            <a:gd name="adj1" fmla="val 42154"/>
            <a:gd name="adj2" fmla="val -711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Considera</a:t>
          </a:r>
          <a:r>
            <a:rPr lang="es-MX" sz="1100" baseline="0"/>
            <a:t> cuántos problemas se gestionan del total posible y que prioridad se les asigna. No considera calidad de gestión.  Se contrasta con el óptimo (se gestiona todo con máxima prioridad</a:t>
          </a:r>
          <a:endParaRPr lang="es-MX" sz="1100"/>
        </a:p>
      </xdr:txBody>
    </xdr:sp>
    <xdr:clientData/>
  </xdr:twoCellAnchor>
  <xdr:twoCellAnchor>
    <xdr:from>
      <xdr:col>3</xdr:col>
      <xdr:colOff>1061582</xdr:colOff>
      <xdr:row>28</xdr:row>
      <xdr:rowOff>161057</xdr:rowOff>
    </xdr:from>
    <xdr:to>
      <xdr:col>5</xdr:col>
      <xdr:colOff>308241</xdr:colOff>
      <xdr:row>33</xdr:row>
      <xdr:rowOff>77932</xdr:rowOff>
    </xdr:to>
    <xdr:sp macro="" textlink="">
      <xdr:nvSpPr>
        <xdr:cNvPr id="11" name="10 Llamada rectangular"/>
        <xdr:cNvSpPr/>
      </xdr:nvSpPr>
      <xdr:spPr>
        <a:xfrm>
          <a:off x="8567282" y="5809382"/>
          <a:ext cx="1818409" cy="869375"/>
        </a:xfrm>
        <a:prstGeom prst="wedgeRectCallout">
          <a:avLst>
            <a:gd name="adj1" fmla="val 42154"/>
            <a:gd name="adj2" fmla="val -711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Considera número</a:t>
          </a:r>
          <a:r>
            <a:rPr lang="es-MX" sz="1100" baseline="0"/>
            <a:t> de problemas gestionados según prioridad y calidad de la gestión según prioridad.</a:t>
          </a:r>
          <a:endParaRPr lang="es-MX" sz="1100"/>
        </a:p>
      </xdr:txBody>
    </xdr:sp>
    <xdr:clientData/>
  </xdr:twoCellAnchor>
  <xdr:twoCellAnchor>
    <xdr:from>
      <xdr:col>0</xdr:col>
      <xdr:colOff>381000</xdr:colOff>
      <xdr:row>44</xdr:row>
      <xdr:rowOff>9526</xdr:rowOff>
    </xdr:from>
    <xdr:to>
      <xdr:col>0</xdr:col>
      <xdr:colOff>4229100</xdr:colOff>
      <xdr:row>49</xdr:row>
      <xdr:rowOff>114300</xdr:rowOff>
    </xdr:to>
    <xdr:sp macro="" textlink="">
      <xdr:nvSpPr>
        <xdr:cNvPr id="12" name="11 CuadroTexto"/>
        <xdr:cNvSpPr txBox="1"/>
      </xdr:nvSpPr>
      <xdr:spPr>
        <a:xfrm>
          <a:off x="381000" y="8705851"/>
          <a:ext cx="3848100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RESPECTO DE LA PRIORIDAD:</a:t>
          </a:r>
        </a:p>
        <a:p>
          <a:r>
            <a:rPr lang="es-MX" sz="1100" b="0" baseline="0"/>
            <a:t>Está la prioridad que asigna la administración local.</a:t>
          </a:r>
        </a:p>
        <a:p>
          <a:r>
            <a:rPr lang="es-MX" sz="1100" b="0" baseline="0"/>
            <a:t>¿Cuál es la prioridad que suponemos que debería darse??</a:t>
          </a:r>
        </a:p>
        <a:p>
          <a:r>
            <a:rPr lang="es-MX" sz="1100" b="0" baseline="0"/>
            <a:t>Si generamos una priorización propia podría añadirse un parámetro a la valoración.</a:t>
          </a: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34</xdr:row>
      <xdr:rowOff>152400</xdr:rowOff>
    </xdr:from>
    <xdr:to>
      <xdr:col>0</xdr:col>
      <xdr:colOff>4210050</xdr:colOff>
      <xdr:row>43</xdr:row>
      <xdr:rowOff>161925</xdr:rowOff>
    </xdr:to>
    <xdr:sp macro="" textlink="">
      <xdr:nvSpPr>
        <xdr:cNvPr id="2" name="1 CuadroTexto"/>
        <xdr:cNvSpPr txBox="1"/>
      </xdr:nvSpPr>
      <xdr:spPr>
        <a:xfrm>
          <a:off x="361950" y="6943725"/>
          <a:ext cx="384810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Máximo posible es </a:t>
          </a:r>
          <a:r>
            <a:rPr lang="es-MX" sz="1100" b="1"/>
            <a:t>todo considerado</a:t>
          </a:r>
          <a:r>
            <a:rPr lang="es-MX" sz="1100" b="1" baseline="0"/>
            <a:t> o ejecutado</a:t>
          </a:r>
          <a:r>
            <a:rPr lang="es-MX" sz="1100" baseline="0"/>
            <a:t> con valor de ejecución 3.</a:t>
          </a:r>
        </a:p>
        <a:p>
          <a:r>
            <a:rPr lang="es-MX" sz="1100" baseline="0"/>
            <a:t>La ponderación por importancia podría variar.</a:t>
          </a:r>
        </a:p>
        <a:p>
          <a:r>
            <a:rPr lang="es-MX" sz="1100" baseline="0"/>
            <a:t>Para seguir avanzando en la cuantificación (10/7/17)</a:t>
          </a:r>
        </a:p>
        <a:p>
          <a:r>
            <a:rPr lang="es-MX" sz="1100" baseline="0"/>
            <a:t>1) Revisar los 19 problemas a gestionar.</a:t>
          </a:r>
        </a:p>
        <a:p>
          <a:r>
            <a:rPr lang="es-MX" sz="1100" baseline="0"/>
            <a:t>2) La asignación del valor de prioridad se realiza en cada caso.</a:t>
          </a:r>
        </a:p>
        <a:p>
          <a:r>
            <a:rPr lang="es-MX" sz="1100" baseline="0"/>
            <a:t>3) El desarrollo de la gestión se valora en una escala de 1 a 3.</a:t>
          </a:r>
        </a:p>
        <a:p>
          <a:r>
            <a:rPr lang="es-MX" sz="1100" baseline="0"/>
            <a:t>4) Hay que ponerle letra a qué se considera 1, 2 ó 3 de gestión para cada uno de los problemas considerados.</a:t>
          </a:r>
        </a:p>
        <a:p>
          <a:endParaRPr lang="es-MX" sz="1100"/>
        </a:p>
      </xdr:txBody>
    </xdr:sp>
    <xdr:clientData/>
  </xdr:twoCellAnchor>
  <xdr:twoCellAnchor>
    <xdr:from>
      <xdr:col>2</xdr:col>
      <xdr:colOff>658090</xdr:colOff>
      <xdr:row>27</xdr:row>
      <xdr:rowOff>60614</xdr:rowOff>
    </xdr:from>
    <xdr:to>
      <xdr:col>3</xdr:col>
      <xdr:colOff>268431</xdr:colOff>
      <xdr:row>32</xdr:row>
      <xdr:rowOff>114300</xdr:rowOff>
    </xdr:to>
    <xdr:sp macro="" textlink="">
      <xdr:nvSpPr>
        <xdr:cNvPr id="9" name="8 Llamada rectangular"/>
        <xdr:cNvSpPr/>
      </xdr:nvSpPr>
      <xdr:spPr>
        <a:xfrm>
          <a:off x="7335115" y="5518439"/>
          <a:ext cx="1820141" cy="1006186"/>
        </a:xfrm>
        <a:prstGeom prst="wedgeRectCallout">
          <a:avLst>
            <a:gd name="adj1" fmla="val 42154"/>
            <a:gd name="adj2" fmla="val -711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Considera</a:t>
          </a:r>
          <a:r>
            <a:rPr lang="es-MX" sz="1100" baseline="0"/>
            <a:t> cuántos problemas se gestionan del total posible y la prioridad que se les da . No considera calidad de gestión.</a:t>
          </a:r>
          <a:endParaRPr lang="es-MX" sz="1100"/>
        </a:p>
      </xdr:txBody>
    </xdr:sp>
    <xdr:clientData/>
  </xdr:twoCellAnchor>
  <xdr:twoCellAnchor>
    <xdr:from>
      <xdr:col>0</xdr:col>
      <xdr:colOff>381000</xdr:colOff>
      <xdr:row>44</xdr:row>
      <xdr:rowOff>9526</xdr:rowOff>
    </xdr:from>
    <xdr:to>
      <xdr:col>0</xdr:col>
      <xdr:colOff>4229100</xdr:colOff>
      <xdr:row>49</xdr:row>
      <xdr:rowOff>114300</xdr:rowOff>
    </xdr:to>
    <xdr:sp macro="" textlink="">
      <xdr:nvSpPr>
        <xdr:cNvPr id="11" name="10 CuadroTexto"/>
        <xdr:cNvSpPr txBox="1"/>
      </xdr:nvSpPr>
      <xdr:spPr>
        <a:xfrm>
          <a:off x="381000" y="8705851"/>
          <a:ext cx="3848100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RESPECTO DE LA PRIORIDAD:</a:t>
          </a:r>
        </a:p>
        <a:p>
          <a:r>
            <a:rPr lang="es-MX" sz="1100" b="0" baseline="0"/>
            <a:t>Está la prioridad que asigna la administración local.</a:t>
          </a:r>
        </a:p>
        <a:p>
          <a:r>
            <a:rPr lang="es-MX" sz="1100" b="0" baseline="0"/>
            <a:t>¿Cuál es la prioridad que suponemos que debería darse??</a:t>
          </a:r>
        </a:p>
        <a:p>
          <a:r>
            <a:rPr lang="es-MX" sz="1100" b="0" baseline="0"/>
            <a:t>Si generamos una priorización propia podría añadirse un parámetro a la valoración.</a:t>
          </a:r>
        </a:p>
        <a:p>
          <a:endParaRPr lang="es-MX" sz="1100"/>
        </a:p>
      </xdr:txBody>
    </xdr:sp>
    <xdr:clientData/>
  </xdr:twoCellAnchor>
  <xdr:twoCellAnchor>
    <xdr:from>
      <xdr:col>3</xdr:col>
      <xdr:colOff>361951</xdr:colOff>
      <xdr:row>2</xdr:row>
      <xdr:rowOff>38101</xdr:rowOff>
    </xdr:from>
    <xdr:to>
      <xdr:col>3</xdr:col>
      <xdr:colOff>1543051</xdr:colOff>
      <xdr:row>13</xdr:row>
      <xdr:rowOff>171451</xdr:rowOff>
    </xdr:to>
    <xdr:sp macro="" textlink="">
      <xdr:nvSpPr>
        <xdr:cNvPr id="12" name="11 CuadroTexto"/>
        <xdr:cNvSpPr txBox="1"/>
      </xdr:nvSpPr>
      <xdr:spPr>
        <a:xfrm>
          <a:off x="9248776" y="733426"/>
          <a:ext cx="1181100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MODIFICAR</a:t>
          </a:r>
        </a:p>
        <a:p>
          <a:endParaRPr lang="es-MX" sz="1100"/>
        </a:p>
        <a:p>
          <a:r>
            <a:rPr lang="es-MX" sz="1100"/>
            <a:t>10 MUY ALTA</a:t>
          </a:r>
        </a:p>
        <a:p>
          <a:r>
            <a:rPr lang="es-MX" sz="1100"/>
            <a:t>9 ALTA</a:t>
          </a:r>
        </a:p>
        <a:p>
          <a:r>
            <a:rPr lang="es-MX" sz="1100"/>
            <a:t>8 ALTA</a:t>
          </a:r>
        </a:p>
        <a:p>
          <a:r>
            <a:rPr lang="es-MX" sz="1100"/>
            <a:t>7</a:t>
          </a:r>
          <a:r>
            <a:rPr lang="es-MX" sz="1100" baseline="0"/>
            <a:t> MEDIA</a:t>
          </a:r>
        </a:p>
        <a:p>
          <a:r>
            <a:rPr lang="es-MX" sz="1100" baseline="0"/>
            <a:t>6 MEDIA</a:t>
          </a:r>
        </a:p>
        <a:p>
          <a:r>
            <a:rPr lang="es-MX" sz="1100" baseline="0"/>
            <a:t>5 BAJA</a:t>
          </a:r>
        </a:p>
        <a:p>
          <a:r>
            <a:rPr lang="es-MX" sz="1100" baseline="0"/>
            <a:t>4 BAJA</a:t>
          </a:r>
        </a:p>
        <a:p>
          <a:r>
            <a:rPr lang="es-MX" sz="1100" baseline="0"/>
            <a:t>3 MUY BAJA</a:t>
          </a:r>
        </a:p>
        <a:p>
          <a:r>
            <a:rPr lang="es-MX" sz="1100" baseline="0"/>
            <a:t>2 MUY BAJA</a:t>
          </a:r>
        </a:p>
        <a:p>
          <a:r>
            <a:rPr lang="es-MX" sz="1100" baseline="0"/>
            <a:t>1 MUY BAJA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34</xdr:row>
      <xdr:rowOff>152400</xdr:rowOff>
    </xdr:from>
    <xdr:to>
      <xdr:col>0</xdr:col>
      <xdr:colOff>4210050</xdr:colOff>
      <xdr:row>43</xdr:row>
      <xdr:rowOff>161925</xdr:rowOff>
    </xdr:to>
    <xdr:sp macro="" textlink="">
      <xdr:nvSpPr>
        <xdr:cNvPr id="2" name="1 CuadroTexto"/>
        <xdr:cNvSpPr txBox="1"/>
      </xdr:nvSpPr>
      <xdr:spPr>
        <a:xfrm>
          <a:off x="361950" y="6943725"/>
          <a:ext cx="384810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Máximo posible es </a:t>
          </a:r>
          <a:r>
            <a:rPr lang="es-MX" sz="1100" b="1"/>
            <a:t>todo considerado</a:t>
          </a:r>
          <a:r>
            <a:rPr lang="es-MX" sz="1100" b="1" baseline="0"/>
            <a:t> o ejecutado</a:t>
          </a:r>
          <a:r>
            <a:rPr lang="es-MX" sz="1100" baseline="0"/>
            <a:t> con valor de ejecución 3.</a:t>
          </a:r>
        </a:p>
        <a:p>
          <a:r>
            <a:rPr lang="es-MX" sz="1100" baseline="0"/>
            <a:t>La ponderación por importancia podría variar.</a:t>
          </a:r>
        </a:p>
        <a:p>
          <a:r>
            <a:rPr lang="es-MX" sz="1100" baseline="0"/>
            <a:t>Para seguir avanzando en la cuantificación (10/7/17)</a:t>
          </a:r>
        </a:p>
        <a:p>
          <a:r>
            <a:rPr lang="es-MX" sz="1100" baseline="0"/>
            <a:t>1) Revisar los 19 problemas a gestionar.</a:t>
          </a:r>
        </a:p>
        <a:p>
          <a:r>
            <a:rPr lang="es-MX" sz="1100" baseline="0"/>
            <a:t>2) La asignación del valor de prioridad se realiza en cada caso.</a:t>
          </a:r>
        </a:p>
        <a:p>
          <a:r>
            <a:rPr lang="es-MX" sz="1100" baseline="0"/>
            <a:t>3) El desarrollo de la gestión se valora en una escala de 1 a 3.</a:t>
          </a:r>
        </a:p>
        <a:p>
          <a:r>
            <a:rPr lang="es-MX" sz="1100" baseline="0"/>
            <a:t>4) Hay que ponerle letra a qué se considera 1, 2 ó 3 de gestión para cada uno de los problemas considerados.</a:t>
          </a:r>
        </a:p>
        <a:p>
          <a:endParaRPr lang="es-MX" sz="1100"/>
        </a:p>
      </xdr:txBody>
    </xdr:sp>
    <xdr:clientData/>
  </xdr:twoCellAnchor>
  <xdr:twoCellAnchor>
    <xdr:from>
      <xdr:col>0</xdr:col>
      <xdr:colOff>381000</xdr:colOff>
      <xdr:row>44</xdr:row>
      <xdr:rowOff>9526</xdr:rowOff>
    </xdr:from>
    <xdr:to>
      <xdr:col>0</xdr:col>
      <xdr:colOff>4229100</xdr:colOff>
      <xdr:row>49</xdr:row>
      <xdr:rowOff>114300</xdr:rowOff>
    </xdr:to>
    <xdr:sp macro="" textlink="">
      <xdr:nvSpPr>
        <xdr:cNvPr id="4" name="3 CuadroTexto"/>
        <xdr:cNvSpPr txBox="1"/>
      </xdr:nvSpPr>
      <xdr:spPr>
        <a:xfrm>
          <a:off x="381000" y="8705851"/>
          <a:ext cx="3848100" cy="1057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RESPECTO DE LA PRIORIDAD:</a:t>
          </a:r>
        </a:p>
        <a:p>
          <a:r>
            <a:rPr lang="es-MX" sz="1100" b="0" baseline="0"/>
            <a:t>Está la prioridad que asigna la administración local.</a:t>
          </a:r>
        </a:p>
        <a:p>
          <a:r>
            <a:rPr lang="es-MX" sz="1100" b="0" baseline="0"/>
            <a:t>¿Cuál es la prioridad que suponemos que debería darse??</a:t>
          </a:r>
        </a:p>
        <a:p>
          <a:r>
            <a:rPr lang="es-MX" sz="1100" b="0" baseline="0"/>
            <a:t>Si generamos una priorización propia podría añadirse un parámetro a la valoración.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A7" sqref="A1:XFD1048576"/>
    </sheetView>
  </sheetViews>
  <sheetFormatPr baseColWidth="10" defaultRowHeight="15" x14ac:dyDescent="0.25"/>
  <cols>
    <col min="1" max="1" width="65.140625" customWidth="1"/>
    <col min="2" max="2" width="14.28515625" customWidth="1"/>
    <col min="3" max="3" width="33.140625" customWidth="1"/>
    <col min="4" max="4" width="18" customWidth="1"/>
    <col min="5" max="5" width="25.7109375" customWidth="1"/>
    <col min="6" max="6" width="11.85546875" bestFit="1" customWidth="1"/>
    <col min="7" max="7" width="17.7109375" customWidth="1"/>
    <col min="8" max="8" width="15" customWidth="1"/>
  </cols>
  <sheetData>
    <row r="1" spans="1:9" ht="39.75" customHeight="1" x14ac:dyDescent="0.25">
      <c r="A1" s="4" t="s">
        <v>0</v>
      </c>
      <c r="B1" s="4" t="s">
        <v>29</v>
      </c>
      <c r="C1" s="4" t="s">
        <v>23</v>
      </c>
      <c r="D1" s="11" t="s">
        <v>26</v>
      </c>
      <c r="E1" s="4" t="s">
        <v>1</v>
      </c>
      <c r="F1" s="12" t="s">
        <v>21</v>
      </c>
      <c r="G1" s="13" t="s">
        <v>26</v>
      </c>
      <c r="H1" s="13" t="s">
        <v>27</v>
      </c>
    </row>
    <row r="2" spans="1:9" x14ac:dyDescent="0.25">
      <c r="A2" s="5" t="s">
        <v>2</v>
      </c>
      <c r="B2" s="6">
        <v>0</v>
      </c>
      <c r="C2" s="6">
        <v>-1</v>
      </c>
      <c r="D2" s="3">
        <f t="shared" ref="D2:D20" si="0">B2*C2</f>
        <v>0</v>
      </c>
      <c r="E2" s="6">
        <v>0</v>
      </c>
      <c r="F2" s="6">
        <f>D2*E2</f>
        <v>0</v>
      </c>
      <c r="G2" s="2">
        <f t="shared" ref="G2:G22" si="1">B2*3</f>
        <v>0</v>
      </c>
      <c r="H2" s="2" t="e">
        <f>(F2/G2)*100</f>
        <v>#DIV/0!</v>
      </c>
      <c r="I2">
        <f t="shared" ref="I2:I20" si="2">B2*E2</f>
        <v>0</v>
      </c>
    </row>
    <row r="3" spans="1:9" x14ac:dyDescent="0.25">
      <c r="A3" s="5" t="s">
        <v>3</v>
      </c>
      <c r="B3" s="6">
        <v>0</v>
      </c>
      <c r="C3" s="6">
        <v>-1</v>
      </c>
      <c r="D3" s="3">
        <f t="shared" si="0"/>
        <v>0</v>
      </c>
      <c r="E3" s="6">
        <v>0</v>
      </c>
      <c r="F3" s="6">
        <f t="shared" ref="F3:F20" si="3">D3*E3</f>
        <v>0</v>
      </c>
      <c r="G3" s="2">
        <f t="shared" si="1"/>
        <v>0</v>
      </c>
      <c r="H3" s="2" t="e">
        <f t="shared" ref="H3:H20" si="4">(F3/G3)*100</f>
        <v>#DIV/0!</v>
      </c>
      <c r="I3">
        <f t="shared" si="2"/>
        <v>0</v>
      </c>
    </row>
    <row r="4" spans="1:9" x14ac:dyDescent="0.25">
      <c r="A4" s="5" t="s">
        <v>4</v>
      </c>
      <c r="B4" s="6">
        <v>0</v>
      </c>
      <c r="C4" s="6">
        <v>-1</v>
      </c>
      <c r="D4" s="3">
        <f t="shared" si="0"/>
        <v>0</v>
      </c>
      <c r="E4" s="6">
        <v>0</v>
      </c>
      <c r="F4" s="6">
        <f t="shared" si="3"/>
        <v>0</v>
      </c>
      <c r="G4" s="2">
        <f t="shared" si="1"/>
        <v>0</v>
      </c>
      <c r="H4" s="2" t="e">
        <f t="shared" si="4"/>
        <v>#DIV/0!</v>
      </c>
      <c r="I4">
        <f t="shared" si="2"/>
        <v>0</v>
      </c>
    </row>
    <row r="5" spans="1:9" x14ac:dyDescent="0.25">
      <c r="A5" s="5" t="s">
        <v>5</v>
      </c>
      <c r="B5" s="6">
        <v>0</v>
      </c>
      <c r="C5" s="6">
        <v>-1</v>
      </c>
      <c r="D5" s="3">
        <f t="shared" si="0"/>
        <v>0</v>
      </c>
      <c r="E5" s="6">
        <v>0</v>
      </c>
      <c r="F5" s="6">
        <f t="shared" si="3"/>
        <v>0</v>
      </c>
      <c r="G5" s="2">
        <f t="shared" si="1"/>
        <v>0</v>
      </c>
      <c r="H5" s="2" t="e">
        <f t="shared" si="4"/>
        <v>#DIV/0!</v>
      </c>
      <c r="I5">
        <f t="shared" si="2"/>
        <v>0</v>
      </c>
    </row>
    <row r="6" spans="1:9" x14ac:dyDescent="0.25">
      <c r="A6" s="5" t="s">
        <v>6</v>
      </c>
      <c r="B6" s="6">
        <v>0</v>
      </c>
      <c r="C6" s="6">
        <v>-1</v>
      </c>
      <c r="D6" s="3">
        <f t="shared" si="0"/>
        <v>0</v>
      </c>
      <c r="E6" s="6">
        <v>0</v>
      </c>
      <c r="F6" s="6">
        <f t="shared" si="3"/>
        <v>0</v>
      </c>
      <c r="G6" s="2">
        <f t="shared" si="1"/>
        <v>0</v>
      </c>
      <c r="H6" s="2" t="e">
        <f t="shared" si="4"/>
        <v>#DIV/0!</v>
      </c>
      <c r="I6">
        <f t="shared" si="2"/>
        <v>0</v>
      </c>
    </row>
    <row r="7" spans="1:9" x14ac:dyDescent="0.25">
      <c r="A7" s="5" t="s">
        <v>7</v>
      </c>
      <c r="B7" s="6">
        <v>0</v>
      </c>
      <c r="C7" s="6">
        <v>-1</v>
      </c>
      <c r="D7" s="3">
        <f t="shared" si="0"/>
        <v>0</v>
      </c>
      <c r="E7" s="6">
        <v>0</v>
      </c>
      <c r="F7" s="6">
        <f t="shared" si="3"/>
        <v>0</v>
      </c>
      <c r="G7" s="2">
        <f t="shared" si="1"/>
        <v>0</v>
      </c>
      <c r="H7" s="2" t="e">
        <f t="shared" si="4"/>
        <v>#DIV/0!</v>
      </c>
      <c r="I7">
        <f t="shared" si="2"/>
        <v>0</v>
      </c>
    </row>
    <row r="8" spans="1:9" x14ac:dyDescent="0.25">
      <c r="A8" s="5" t="s">
        <v>8</v>
      </c>
      <c r="B8" s="6">
        <v>0</v>
      </c>
      <c r="C8" s="6">
        <v>-1</v>
      </c>
      <c r="D8" s="3">
        <f t="shared" si="0"/>
        <v>0</v>
      </c>
      <c r="E8" s="6">
        <v>0</v>
      </c>
      <c r="F8" s="6">
        <f t="shared" si="3"/>
        <v>0</v>
      </c>
      <c r="G8" s="2">
        <f t="shared" si="1"/>
        <v>0</v>
      </c>
      <c r="H8" s="2" t="e">
        <f t="shared" si="4"/>
        <v>#DIV/0!</v>
      </c>
      <c r="I8">
        <f t="shared" si="2"/>
        <v>0</v>
      </c>
    </row>
    <row r="9" spans="1:9" x14ac:dyDescent="0.25">
      <c r="A9" s="5" t="s">
        <v>9</v>
      </c>
      <c r="B9" s="6">
        <v>3</v>
      </c>
      <c r="C9" s="6">
        <v>1</v>
      </c>
      <c r="D9" s="3">
        <f t="shared" si="0"/>
        <v>3</v>
      </c>
      <c r="E9" s="6">
        <v>3</v>
      </c>
      <c r="F9" s="6">
        <f t="shared" si="3"/>
        <v>9</v>
      </c>
      <c r="G9" s="2">
        <f t="shared" si="1"/>
        <v>9</v>
      </c>
      <c r="H9" s="2">
        <f t="shared" si="4"/>
        <v>100</v>
      </c>
      <c r="I9">
        <f t="shared" si="2"/>
        <v>9</v>
      </c>
    </row>
    <row r="10" spans="1:9" x14ac:dyDescent="0.25">
      <c r="A10" s="5" t="s">
        <v>10</v>
      </c>
      <c r="B10" s="6">
        <v>3</v>
      </c>
      <c r="C10" s="6">
        <v>1</v>
      </c>
      <c r="D10" s="3">
        <f t="shared" si="0"/>
        <v>3</v>
      </c>
      <c r="E10" s="6">
        <v>3</v>
      </c>
      <c r="F10" s="6">
        <f t="shared" si="3"/>
        <v>9</v>
      </c>
      <c r="G10" s="2">
        <f t="shared" si="1"/>
        <v>9</v>
      </c>
      <c r="H10" s="2">
        <f t="shared" si="4"/>
        <v>100</v>
      </c>
      <c r="I10">
        <f t="shared" si="2"/>
        <v>9</v>
      </c>
    </row>
    <row r="11" spans="1:9" x14ac:dyDescent="0.25">
      <c r="A11" s="5" t="s">
        <v>11</v>
      </c>
      <c r="B11" s="6">
        <v>3</v>
      </c>
      <c r="C11" s="6">
        <v>1</v>
      </c>
      <c r="D11" s="3">
        <f t="shared" si="0"/>
        <v>3</v>
      </c>
      <c r="E11" s="6">
        <v>3</v>
      </c>
      <c r="F11" s="6">
        <f t="shared" si="3"/>
        <v>9</v>
      </c>
      <c r="G11" s="2">
        <f t="shared" si="1"/>
        <v>9</v>
      </c>
      <c r="H11" s="2">
        <f t="shared" si="4"/>
        <v>100</v>
      </c>
      <c r="I11">
        <f t="shared" si="2"/>
        <v>9</v>
      </c>
    </row>
    <row r="12" spans="1:9" x14ac:dyDescent="0.25">
      <c r="A12" s="5" t="s">
        <v>12</v>
      </c>
      <c r="B12" s="6">
        <v>3</v>
      </c>
      <c r="C12" s="6">
        <v>1</v>
      </c>
      <c r="D12" s="3">
        <f t="shared" si="0"/>
        <v>3</v>
      </c>
      <c r="E12" s="6">
        <v>3</v>
      </c>
      <c r="F12" s="6">
        <f t="shared" si="3"/>
        <v>9</v>
      </c>
      <c r="G12" s="2">
        <f t="shared" si="1"/>
        <v>9</v>
      </c>
      <c r="H12" s="2">
        <f t="shared" si="4"/>
        <v>100</v>
      </c>
      <c r="I12">
        <f t="shared" si="2"/>
        <v>9</v>
      </c>
    </row>
    <row r="13" spans="1:9" x14ac:dyDescent="0.25">
      <c r="A13" s="5" t="s">
        <v>13</v>
      </c>
      <c r="B13" s="6">
        <v>3</v>
      </c>
      <c r="C13" s="6">
        <v>1</v>
      </c>
      <c r="D13" s="3">
        <f t="shared" si="0"/>
        <v>3</v>
      </c>
      <c r="E13" s="6">
        <v>3</v>
      </c>
      <c r="F13" s="6">
        <f t="shared" si="3"/>
        <v>9</v>
      </c>
      <c r="G13" s="2">
        <f t="shared" si="1"/>
        <v>9</v>
      </c>
      <c r="H13" s="2">
        <f t="shared" si="4"/>
        <v>100</v>
      </c>
      <c r="I13">
        <f t="shared" si="2"/>
        <v>9</v>
      </c>
    </row>
    <row r="14" spans="1:9" x14ac:dyDescent="0.25">
      <c r="A14" s="5" t="s">
        <v>14</v>
      </c>
      <c r="B14" s="6">
        <v>3</v>
      </c>
      <c r="C14" s="6">
        <v>1</v>
      </c>
      <c r="D14" s="3">
        <f t="shared" si="0"/>
        <v>3</v>
      </c>
      <c r="E14" s="6">
        <v>3</v>
      </c>
      <c r="F14" s="6">
        <f t="shared" si="3"/>
        <v>9</v>
      </c>
      <c r="G14" s="2">
        <f t="shared" si="1"/>
        <v>9</v>
      </c>
      <c r="H14" s="2">
        <f t="shared" si="4"/>
        <v>100</v>
      </c>
      <c r="I14">
        <f t="shared" si="2"/>
        <v>9</v>
      </c>
    </row>
    <row r="15" spans="1:9" x14ac:dyDescent="0.25">
      <c r="A15" s="5" t="s">
        <v>15</v>
      </c>
      <c r="B15" s="6">
        <v>3</v>
      </c>
      <c r="C15" s="6">
        <v>1</v>
      </c>
      <c r="D15" s="3">
        <f t="shared" si="0"/>
        <v>3</v>
      </c>
      <c r="E15" s="6">
        <v>3</v>
      </c>
      <c r="F15" s="6">
        <f t="shared" si="3"/>
        <v>9</v>
      </c>
      <c r="G15" s="2">
        <f t="shared" si="1"/>
        <v>9</v>
      </c>
      <c r="H15" s="2">
        <f t="shared" si="4"/>
        <v>100</v>
      </c>
      <c r="I15">
        <f t="shared" si="2"/>
        <v>9</v>
      </c>
    </row>
    <row r="16" spans="1:9" x14ac:dyDescent="0.25">
      <c r="A16" s="5" t="s">
        <v>16</v>
      </c>
      <c r="B16" s="6">
        <v>3</v>
      </c>
      <c r="C16" s="6">
        <v>1</v>
      </c>
      <c r="D16" s="3">
        <f t="shared" si="0"/>
        <v>3</v>
      </c>
      <c r="E16" s="6">
        <v>3</v>
      </c>
      <c r="F16" s="6">
        <f t="shared" si="3"/>
        <v>9</v>
      </c>
      <c r="G16" s="2">
        <f t="shared" si="1"/>
        <v>9</v>
      </c>
      <c r="H16" s="2">
        <f t="shared" si="4"/>
        <v>100</v>
      </c>
      <c r="I16">
        <f t="shared" si="2"/>
        <v>9</v>
      </c>
    </row>
    <row r="17" spans="1:9" x14ac:dyDescent="0.25">
      <c r="A17" s="5" t="s">
        <v>17</v>
      </c>
      <c r="B17" s="6">
        <v>3</v>
      </c>
      <c r="C17" s="6">
        <v>1</v>
      </c>
      <c r="D17" s="3">
        <f t="shared" si="0"/>
        <v>3</v>
      </c>
      <c r="E17" s="6">
        <v>3</v>
      </c>
      <c r="F17" s="6">
        <f t="shared" si="3"/>
        <v>9</v>
      </c>
      <c r="G17" s="2">
        <f t="shared" si="1"/>
        <v>9</v>
      </c>
      <c r="H17" s="2">
        <f t="shared" si="4"/>
        <v>100</v>
      </c>
      <c r="I17">
        <f t="shared" si="2"/>
        <v>9</v>
      </c>
    </row>
    <row r="18" spans="1:9" x14ac:dyDescent="0.25">
      <c r="A18" s="5" t="s">
        <v>18</v>
      </c>
      <c r="B18" s="6">
        <v>3</v>
      </c>
      <c r="C18" s="6">
        <v>1</v>
      </c>
      <c r="D18" s="3">
        <f t="shared" si="0"/>
        <v>3</v>
      </c>
      <c r="E18" s="6">
        <v>3</v>
      </c>
      <c r="F18" s="6">
        <f t="shared" si="3"/>
        <v>9</v>
      </c>
      <c r="G18" s="2">
        <f t="shared" si="1"/>
        <v>9</v>
      </c>
      <c r="H18" s="2">
        <f t="shared" si="4"/>
        <v>100</v>
      </c>
      <c r="I18">
        <f t="shared" si="2"/>
        <v>9</v>
      </c>
    </row>
    <row r="19" spans="1:9" x14ac:dyDescent="0.25">
      <c r="A19" s="5" t="s">
        <v>19</v>
      </c>
      <c r="B19" s="6">
        <v>0</v>
      </c>
      <c r="C19" s="6">
        <v>1</v>
      </c>
      <c r="D19" s="3">
        <f t="shared" si="0"/>
        <v>0</v>
      </c>
      <c r="E19" s="6">
        <v>3</v>
      </c>
      <c r="F19" s="6">
        <f t="shared" si="3"/>
        <v>0</v>
      </c>
      <c r="G19" s="2">
        <f t="shared" si="1"/>
        <v>0</v>
      </c>
      <c r="H19" s="2" t="e">
        <f t="shared" si="4"/>
        <v>#DIV/0!</v>
      </c>
      <c r="I19">
        <f t="shared" si="2"/>
        <v>0</v>
      </c>
    </row>
    <row r="20" spans="1:9" x14ac:dyDescent="0.25">
      <c r="A20" s="5" t="s">
        <v>20</v>
      </c>
      <c r="B20" s="6">
        <v>0</v>
      </c>
      <c r="C20" s="6">
        <v>1</v>
      </c>
      <c r="D20" s="3">
        <f t="shared" si="0"/>
        <v>0</v>
      </c>
      <c r="E20" s="6">
        <v>3</v>
      </c>
      <c r="F20" s="6">
        <f t="shared" si="3"/>
        <v>0</v>
      </c>
      <c r="G20" s="2">
        <f t="shared" si="1"/>
        <v>0</v>
      </c>
      <c r="H20" s="2" t="e">
        <f t="shared" si="4"/>
        <v>#DIV/0!</v>
      </c>
      <c r="I20">
        <f t="shared" si="2"/>
        <v>0</v>
      </c>
    </row>
    <row r="21" spans="1:9" x14ac:dyDescent="0.25">
      <c r="G21" s="2">
        <f t="shared" si="1"/>
        <v>0</v>
      </c>
    </row>
    <row r="22" spans="1:9" x14ac:dyDescent="0.25">
      <c r="B22" s="2"/>
      <c r="G22" s="2">
        <f t="shared" si="1"/>
        <v>0</v>
      </c>
    </row>
    <row r="23" spans="1:9" x14ac:dyDescent="0.25">
      <c r="A23" s="15" t="s">
        <v>28</v>
      </c>
      <c r="B23" s="16">
        <f>COUNTIF(B2:B22,"&gt;0")</f>
        <v>10</v>
      </c>
      <c r="C23" s="1" t="s">
        <v>30</v>
      </c>
      <c r="D23" s="14">
        <f>SUM(B2:B20)*1</f>
        <v>30</v>
      </c>
      <c r="E23" s="10" t="s">
        <v>25</v>
      </c>
      <c r="F23" s="8">
        <f>SUM(G2:G22)</f>
        <v>90</v>
      </c>
      <c r="H23" s="2"/>
    </row>
    <row r="24" spans="1:9" x14ac:dyDescent="0.25">
      <c r="A24" s="21" t="s">
        <v>33</v>
      </c>
      <c r="B24" s="16">
        <f>B23*3</f>
        <v>30</v>
      </c>
      <c r="C24" s="1" t="s">
        <v>31</v>
      </c>
      <c r="D24" s="9">
        <f>SUMIF(D2:D20,"&gt;0")</f>
        <v>30</v>
      </c>
      <c r="E24" s="1" t="s">
        <v>22</v>
      </c>
      <c r="F24" s="7">
        <f>SUM(F2:F20)</f>
        <v>90</v>
      </c>
    </row>
    <row r="25" spans="1:9" x14ac:dyDescent="0.25">
      <c r="C25" s="1" t="s">
        <v>32</v>
      </c>
      <c r="D25" s="19">
        <f>-((D24*-10)/D23)</f>
        <v>10</v>
      </c>
      <c r="F25" s="2"/>
    </row>
    <row r="26" spans="1:9" x14ac:dyDescent="0.25">
      <c r="A26" s="15" t="s">
        <v>34</v>
      </c>
      <c r="B26" s="16">
        <f>SUM(B2:B20)</f>
        <v>30</v>
      </c>
      <c r="C26" s="15" t="s">
        <v>37</v>
      </c>
      <c r="D26" s="18" t="str">
        <f>IF(AND(D25&lt;=10,D25&gt;=7),"ALTO",IF(AND(D25&lt;7,D25&gt;=5),"MEDIO",IF(AND(D25&lt;5,D25&gt;=0),"BAJO","ERROR")))</f>
        <v>ALTO</v>
      </c>
      <c r="E26" s="1"/>
      <c r="F26" s="2"/>
    </row>
    <row r="27" spans="1:9" x14ac:dyDescent="0.25">
      <c r="A27" s="15"/>
      <c r="E27" s="1" t="s">
        <v>24</v>
      </c>
      <c r="F27" s="17">
        <f>(F24*10)/F23</f>
        <v>10</v>
      </c>
    </row>
    <row r="28" spans="1:9" x14ac:dyDescent="0.25">
      <c r="A28" s="15" t="s">
        <v>35</v>
      </c>
      <c r="B28" s="22">
        <f>(B26*10)/B24</f>
        <v>10</v>
      </c>
      <c r="E28" s="15" t="s">
        <v>38</v>
      </c>
      <c r="F28" s="18" t="str">
        <f>IF(AND(F27&lt;=10,F27&gt;=7),"ALTO",IF(AND(F27&lt;7,F27&gt;=5),"MEDIO",IF(AND(F27&lt;5,F27&gt;=0),"BAJO","ERROR")))</f>
        <v>ALTO</v>
      </c>
    </row>
    <row r="29" spans="1:9" x14ac:dyDescent="0.25">
      <c r="A29" s="15"/>
    </row>
    <row r="30" spans="1:9" x14ac:dyDescent="0.25">
      <c r="A30" s="15" t="s">
        <v>36</v>
      </c>
      <c r="B30" s="18" t="str">
        <f>IF(AND(B28&lt;=10,B28&gt;=7),"ALTA",IF(AND(B28&lt;7,B28&gt;=5),"MEDIA",IF(AND(B28&lt;5,B28&gt;=0),"BAJA","ERROR")))</f>
        <v>ALTA</v>
      </c>
    </row>
    <row r="32" spans="1:9" x14ac:dyDescent="0.25">
      <c r="D32" s="20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topLeftCell="A8" workbookViewId="0">
      <selection activeCell="A8" sqref="A1:XFD1048576"/>
    </sheetView>
  </sheetViews>
  <sheetFormatPr baseColWidth="10" defaultRowHeight="15" x14ac:dyDescent="0.25"/>
  <cols>
    <col min="1" max="1" width="65.140625" customWidth="1"/>
    <col min="2" max="2" width="35" customWidth="1"/>
    <col min="3" max="3" width="33.140625" customWidth="1"/>
    <col min="4" max="4" width="23.7109375" customWidth="1"/>
    <col min="5" max="5" width="44.140625" customWidth="1"/>
    <col min="6" max="6" width="11.85546875" bestFit="1" customWidth="1"/>
    <col min="7" max="7" width="17.7109375" customWidth="1"/>
  </cols>
  <sheetData>
    <row r="1" spans="1:7" ht="39.75" customHeight="1" x14ac:dyDescent="0.25">
      <c r="A1" s="4" t="s">
        <v>0</v>
      </c>
      <c r="B1" s="4" t="s">
        <v>40</v>
      </c>
      <c r="C1" s="4" t="s">
        <v>54</v>
      </c>
      <c r="D1" s="11"/>
      <c r="E1" s="4" t="s">
        <v>1</v>
      </c>
      <c r="F1" s="12" t="s">
        <v>53</v>
      </c>
      <c r="G1" s="13" t="s">
        <v>49</v>
      </c>
    </row>
    <row r="2" spans="1:7" x14ac:dyDescent="0.25">
      <c r="A2" s="5" t="s">
        <v>2</v>
      </c>
      <c r="B2" s="6">
        <v>1</v>
      </c>
      <c r="C2" s="6">
        <v>1</v>
      </c>
      <c r="D2" s="3"/>
      <c r="E2" s="6">
        <v>2</v>
      </c>
      <c r="F2" s="6">
        <f>E2*B2</f>
        <v>2</v>
      </c>
      <c r="G2" s="2"/>
    </row>
    <row r="3" spans="1:7" x14ac:dyDescent="0.25">
      <c r="A3" s="5" t="s">
        <v>3</v>
      </c>
      <c r="B3" s="6">
        <v>1</v>
      </c>
      <c r="C3" s="6">
        <v>1</v>
      </c>
      <c r="D3" s="3"/>
      <c r="E3" s="6">
        <v>2</v>
      </c>
      <c r="F3" s="6">
        <f t="shared" ref="F3:F20" si="0">E3*B3</f>
        <v>2</v>
      </c>
      <c r="G3" s="2"/>
    </row>
    <row r="4" spans="1:7" x14ac:dyDescent="0.25">
      <c r="A4" s="5" t="s">
        <v>4</v>
      </c>
      <c r="B4" s="6">
        <v>2</v>
      </c>
      <c r="C4" s="6">
        <v>1</v>
      </c>
      <c r="D4" s="3"/>
      <c r="E4" s="6">
        <v>1</v>
      </c>
      <c r="F4" s="6">
        <f t="shared" si="0"/>
        <v>2</v>
      </c>
      <c r="G4" s="2"/>
    </row>
    <row r="5" spans="1:7" x14ac:dyDescent="0.25">
      <c r="A5" s="5" t="s">
        <v>5</v>
      </c>
      <c r="B5" s="6">
        <v>2</v>
      </c>
      <c r="C5" s="6">
        <v>1</v>
      </c>
      <c r="D5" s="3"/>
      <c r="E5" s="6">
        <v>3</v>
      </c>
      <c r="F5" s="6">
        <f t="shared" si="0"/>
        <v>6</v>
      </c>
      <c r="G5" s="2"/>
    </row>
    <row r="6" spans="1:7" x14ac:dyDescent="0.25">
      <c r="A6" s="5" t="s">
        <v>6</v>
      </c>
      <c r="B6" s="6">
        <v>3</v>
      </c>
      <c r="C6" s="6">
        <v>1</v>
      </c>
      <c r="D6" s="3"/>
      <c r="E6" s="6">
        <v>3</v>
      </c>
      <c r="F6" s="6">
        <f t="shared" si="0"/>
        <v>9</v>
      </c>
      <c r="G6" s="2"/>
    </row>
    <row r="7" spans="1:7" x14ac:dyDescent="0.25">
      <c r="A7" s="5" t="s">
        <v>7</v>
      </c>
      <c r="B7" s="6">
        <v>0</v>
      </c>
      <c r="C7" s="6">
        <v>-1</v>
      </c>
      <c r="D7" s="3"/>
      <c r="E7" s="6">
        <v>0</v>
      </c>
      <c r="F7" s="6">
        <f t="shared" si="0"/>
        <v>0</v>
      </c>
      <c r="G7" s="2"/>
    </row>
    <row r="8" spans="1:7" x14ac:dyDescent="0.25">
      <c r="A8" s="5" t="s">
        <v>8</v>
      </c>
      <c r="B8" s="6">
        <v>0</v>
      </c>
      <c r="C8" s="6">
        <v>-1</v>
      </c>
      <c r="D8" s="3"/>
      <c r="E8" s="6">
        <v>0</v>
      </c>
      <c r="F8" s="6">
        <f t="shared" si="0"/>
        <v>0</v>
      </c>
      <c r="G8" s="2"/>
    </row>
    <row r="9" spans="1:7" x14ac:dyDescent="0.25">
      <c r="A9" s="5" t="s">
        <v>9</v>
      </c>
      <c r="B9" s="6">
        <v>0</v>
      </c>
      <c r="C9" s="6">
        <v>-1</v>
      </c>
      <c r="D9" s="3"/>
      <c r="E9" s="6">
        <v>0</v>
      </c>
      <c r="F9" s="6">
        <f t="shared" si="0"/>
        <v>0</v>
      </c>
      <c r="G9" s="2"/>
    </row>
    <row r="10" spans="1:7" x14ac:dyDescent="0.25">
      <c r="A10" s="5" t="s">
        <v>10</v>
      </c>
      <c r="B10" s="6">
        <v>0</v>
      </c>
      <c r="C10" s="6">
        <v>-1</v>
      </c>
      <c r="D10" s="3"/>
      <c r="E10" s="6">
        <v>0</v>
      </c>
      <c r="F10" s="6">
        <f t="shared" si="0"/>
        <v>0</v>
      </c>
      <c r="G10" s="2"/>
    </row>
    <row r="11" spans="1:7" x14ac:dyDescent="0.25">
      <c r="A11" s="5" t="s">
        <v>11</v>
      </c>
      <c r="B11" s="6">
        <v>0</v>
      </c>
      <c r="C11" s="6">
        <v>-1</v>
      </c>
      <c r="D11" s="3"/>
      <c r="E11" s="6">
        <v>0</v>
      </c>
      <c r="F11" s="6">
        <f t="shared" si="0"/>
        <v>0</v>
      </c>
      <c r="G11" s="2"/>
    </row>
    <row r="12" spans="1:7" x14ac:dyDescent="0.25">
      <c r="A12" s="5" t="s">
        <v>12</v>
      </c>
      <c r="B12" s="6">
        <v>0</v>
      </c>
      <c r="C12" s="6">
        <v>-1</v>
      </c>
      <c r="D12" s="3"/>
      <c r="E12" s="6">
        <v>0</v>
      </c>
      <c r="F12" s="6">
        <f t="shared" si="0"/>
        <v>0</v>
      </c>
      <c r="G12" s="2"/>
    </row>
    <row r="13" spans="1:7" x14ac:dyDescent="0.25">
      <c r="A13" s="5" t="s">
        <v>13</v>
      </c>
      <c r="B13" s="6">
        <v>0</v>
      </c>
      <c r="C13" s="6">
        <v>-1</v>
      </c>
      <c r="D13" s="3"/>
      <c r="E13" s="6">
        <v>0</v>
      </c>
      <c r="F13" s="6">
        <f t="shared" si="0"/>
        <v>0</v>
      </c>
      <c r="G13" s="2"/>
    </row>
    <row r="14" spans="1:7" x14ac:dyDescent="0.25">
      <c r="A14" s="5" t="s">
        <v>14</v>
      </c>
      <c r="B14" s="6">
        <v>0</v>
      </c>
      <c r="C14" s="6">
        <v>-1</v>
      </c>
      <c r="D14" s="3"/>
      <c r="E14" s="6">
        <v>0</v>
      </c>
      <c r="F14" s="6">
        <f t="shared" si="0"/>
        <v>0</v>
      </c>
      <c r="G14" s="2"/>
    </row>
    <row r="15" spans="1:7" x14ac:dyDescent="0.25">
      <c r="A15" s="5" t="s">
        <v>15</v>
      </c>
      <c r="B15" s="6">
        <v>0</v>
      </c>
      <c r="C15" s="6">
        <v>-1</v>
      </c>
      <c r="D15" s="3"/>
      <c r="E15" s="6">
        <v>0</v>
      </c>
      <c r="F15" s="6">
        <f t="shared" si="0"/>
        <v>0</v>
      </c>
      <c r="G15" s="2"/>
    </row>
    <row r="16" spans="1:7" x14ac:dyDescent="0.25">
      <c r="A16" s="5" t="s">
        <v>16</v>
      </c>
      <c r="B16" s="6">
        <v>0</v>
      </c>
      <c r="C16" s="6">
        <v>-1</v>
      </c>
      <c r="D16" s="3"/>
      <c r="E16" s="6">
        <v>0</v>
      </c>
      <c r="F16" s="6">
        <f t="shared" si="0"/>
        <v>0</v>
      </c>
      <c r="G16" s="2"/>
    </row>
    <row r="17" spans="1:7" x14ac:dyDescent="0.25">
      <c r="A17" s="5" t="s">
        <v>17</v>
      </c>
      <c r="B17" s="6">
        <v>0</v>
      </c>
      <c r="C17" s="6">
        <v>-1</v>
      </c>
      <c r="D17" s="3"/>
      <c r="E17" s="6">
        <v>0</v>
      </c>
      <c r="F17" s="6">
        <f t="shared" si="0"/>
        <v>0</v>
      </c>
      <c r="G17" s="2"/>
    </row>
    <row r="18" spans="1:7" x14ac:dyDescent="0.25">
      <c r="A18" s="5" t="s">
        <v>18</v>
      </c>
      <c r="B18" s="6">
        <v>0</v>
      </c>
      <c r="C18" s="6">
        <v>-1</v>
      </c>
      <c r="D18" s="3"/>
      <c r="E18" s="6">
        <v>0</v>
      </c>
      <c r="F18" s="6">
        <f t="shared" si="0"/>
        <v>0</v>
      </c>
      <c r="G18" s="2"/>
    </row>
    <row r="19" spans="1:7" x14ac:dyDescent="0.25">
      <c r="A19" s="5" t="s">
        <v>19</v>
      </c>
      <c r="B19" s="6">
        <v>0</v>
      </c>
      <c r="C19" s="6">
        <v>-1</v>
      </c>
      <c r="D19" s="3"/>
      <c r="E19" s="6">
        <v>0</v>
      </c>
      <c r="F19" s="6">
        <f t="shared" si="0"/>
        <v>0</v>
      </c>
      <c r="G19" s="2"/>
    </row>
    <row r="20" spans="1:7" x14ac:dyDescent="0.25">
      <c r="A20" s="5" t="s">
        <v>20</v>
      </c>
      <c r="B20" s="6">
        <v>0</v>
      </c>
      <c r="C20" s="6">
        <v>-1</v>
      </c>
      <c r="D20" s="3"/>
      <c r="E20" s="6">
        <v>0</v>
      </c>
      <c r="F20" s="6">
        <f t="shared" si="0"/>
        <v>0</v>
      </c>
      <c r="G20" s="2"/>
    </row>
    <row r="21" spans="1:7" x14ac:dyDescent="0.25">
      <c r="A21" s="23" t="s">
        <v>39</v>
      </c>
      <c r="B21" s="2">
        <f>COUNTIF(A2:A20,"*")</f>
        <v>19</v>
      </c>
      <c r="G21" s="2"/>
    </row>
    <row r="22" spans="1:7" x14ac:dyDescent="0.25">
      <c r="B22" s="2"/>
      <c r="G22" s="2"/>
    </row>
    <row r="23" spans="1:7" x14ac:dyDescent="0.25">
      <c r="A23" s="15" t="s">
        <v>42</v>
      </c>
      <c r="B23" s="16">
        <f>COUNTIF(B2:B20,"&gt;0")</f>
        <v>5</v>
      </c>
      <c r="C23" s="1" t="s">
        <v>44</v>
      </c>
      <c r="D23" s="14">
        <f>B21*3</f>
        <v>57</v>
      </c>
      <c r="E23" s="10" t="s">
        <v>25</v>
      </c>
      <c r="F23" s="8">
        <f>B21*3</f>
        <v>57</v>
      </c>
    </row>
    <row r="24" spans="1:7" x14ac:dyDescent="0.25">
      <c r="A24" s="15" t="s">
        <v>43</v>
      </c>
      <c r="B24" s="16">
        <f>B23*3</f>
        <v>15</v>
      </c>
      <c r="C24" s="1" t="s">
        <v>51</v>
      </c>
      <c r="D24" s="9">
        <f>B26</f>
        <v>9</v>
      </c>
      <c r="E24" t="s">
        <v>47</v>
      </c>
      <c r="F24" s="7">
        <f>B24</f>
        <v>15</v>
      </c>
    </row>
    <row r="25" spans="1:7" x14ac:dyDescent="0.25">
      <c r="C25" s="1" t="s">
        <v>45</v>
      </c>
      <c r="D25" s="19">
        <f>((D24*10)/D23)</f>
        <v>1.5789473684210527</v>
      </c>
      <c r="E25" t="s">
        <v>52</v>
      </c>
      <c r="F25" s="2">
        <f>SUM(E2:E20)</f>
        <v>11</v>
      </c>
    </row>
    <row r="26" spans="1:7" x14ac:dyDescent="0.25">
      <c r="A26" s="15" t="s">
        <v>50</v>
      </c>
      <c r="B26" s="16">
        <f>SUM(B2:B20)</f>
        <v>9</v>
      </c>
      <c r="C26" s="15" t="s">
        <v>37</v>
      </c>
      <c r="D26" s="18" t="str">
        <f>IF(AND(D25&lt;=10,D25&gt;=7),"ALTO",IF(AND(D25&lt;7,D25&gt;=5),"MEDIO",IF(AND(D25&lt;5,D25&gt;=0),"BAJO","ERROR")))</f>
        <v>BAJO</v>
      </c>
      <c r="E26" s="1"/>
      <c r="F26" s="2"/>
    </row>
    <row r="27" spans="1:7" x14ac:dyDescent="0.25">
      <c r="A27" s="15"/>
      <c r="E27" s="15" t="s">
        <v>56</v>
      </c>
      <c r="F27" s="17">
        <f>(F24*10)/F23</f>
        <v>2.6315789473684212</v>
      </c>
    </row>
    <row r="28" spans="1:7" x14ac:dyDescent="0.25">
      <c r="A28" s="15" t="s">
        <v>35</v>
      </c>
      <c r="B28" s="22">
        <f>(B26*10)/B24</f>
        <v>6</v>
      </c>
      <c r="E28" s="15" t="s">
        <v>41</v>
      </c>
      <c r="F28" s="18" t="str">
        <f>IF(AND(F27&lt;=10,F27&gt;=7),"ALTA",IF(AND(F27&lt;7,F27&gt;=5),"MEDIA",IF(AND(F27&lt;5,F27&gt;=0),"BAJA","ERROR")))</f>
        <v>BAJA</v>
      </c>
    </row>
    <row r="29" spans="1:7" x14ac:dyDescent="0.25">
      <c r="A29" s="15"/>
    </row>
    <row r="30" spans="1:7" x14ac:dyDescent="0.25">
      <c r="A30" s="15" t="s">
        <v>48</v>
      </c>
      <c r="B30" s="18" t="str">
        <f>IF(AND(B28&lt;=10,B28&gt;=7),"ALTA",IF(AND(B28&lt;7,B28&gt;=5),"MEDIA",IF(AND(B28&lt;5,B28&gt;=0),"BAJA","ERROR")))</f>
        <v>MEDIA</v>
      </c>
      <c r="E30" s="15" t="s">
        <v>46</v>
      </c>
      <c r="F30" s="24">
        <f>(F25*10)/F24</f>
        <v>7.333333333333333</v>
      </c>
    </row>
    <row r="31" spans="1:7" x14ac:dyDescent="0.25">
      <c r="E31" s="15" t="s">
        <v>55</v>
      </c>
      <c r="F31" s="18" t="str">
        <f>IF(AND(F30&lt;=10,F30&gt;=7),"ALTA",IF(AND(F30&lt;7,F30&gt;=5),"MEDIA",IF(AND(F30&lt;5,F30&gt;=0),"BAJA","ERROR")))</f>
        <v>ALTA</v>
      </c>
    </row>
    <row r="32" spans="1:7" x14ac:dyDescent="0.25">
      <c r="D32" s="20"/>
    </row>
    <row r="44" spans="3:5" x14ac:dyDescent="0.25">
      <c r="C44">
        <v>1</v>
      </c>
      <c r="D44">
        <v>3</v>
      </c>
      <c r="E44">
        <f>C44*D44</f>
        <v>3</v>
      </c>
    </row>
    <row r="45" spans="3:5" x14ac:dyDescent="0.25">
      <c r="C45">
        <v>1</v>
      </c>
      <c r="D45">
        <v>3</v>
      </c>
      <c r="E45">
        <f t="shared" ref="E45:E48" si="1">C45*D45</f>
        <v>3</v>
      </c>
    </row>
    <row r="46" spans="3:5" x14ac:dyDescent="0.25">
      <c r="C46">
        <v>2</v>
      </c>
      <c r="D46">
        <v>3</v>
      </c>
      <c r="E46">
        <f t="shared" si="1"/>
        <v>6</v>
      </c>
    </row>
    <row r="47" spans="3:5" x14ac:dyDescent="0.25">
      <c r="C47">
        <v>2</v>
      </c>
      <c r="D47">
        <v>3</v>
      </c>
      <c r="E47">
        <f t="shared" si="1"/>
        <v>6</v>
      </c>
    </row>
    <row r="48" spans="3:5" x14ac:dyDescent="0.25">
      <c r="C48">
        <v>3</v>
      </c>
      <c r="D48">
        <v>3</v>
      </c>
      <c r="E48">
        <f t="shared" si="1"/>
        <v>9</v>
      </c>
    </row>
    <row r="51" spans="5:5" x14ac:dyDescent="0.25">
      <c r="E51">
        <f>SUM(E44:E50)</f>
        <v>27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opLeftCell="C1" workbookViewId="0">
      <selection activeCell="J21" sqref="J21"/>
    </sheetView>
  </sheetViews>
  <sheetFormatPr baseColWidth="10" defaultRowHeight="15" x14ac:dyDescent="0.25"/>
  <cols>
    <col min="1" max="1" width="65.140625" customWidth="1"/>
    <col min="2" max="2" width="35" customWidth="1"/>
    <col min="3" max="3" width="33.140625" customWidth="1"/>
    <col min="4" max="4" width="23.7109375" customWidth="1"/>
    <col min="5" max="5" width="44.140625" customWidth="1"/>
    <col min="6" max="6" width="11.85546875" bestFit="1" customWidth="1"/>
    <col min="7" max="7" width="17.7109375" customWidth="1"/>
    <col min="8" max="8" width="12.5703125" bestFit="1" customWidth="1"/>
  </cols>
  <sheetData>
    <row r="1" spans="1:8" ht="39.75" customHeight="1" x14ac:dyDescent="0.25">
      <c r="A1" s="4" t="s">
        <v>0</v>
      </c>
      <c r="B1" s="4" t="s">
        <v>40</v>
      </c>
      <c r="C1" s="4" t="s">
        <v>54</v>
      </c>
      <c r="D1" s="11"/>
      <c r="E1" s="4" t="s">
        <v>1</v>
      </c>
      <c r="F1" s="12" t="s">
        <v>53</v>
      </c>
      <c r="G1" s="13" t="s">
        <v>49</v>
      </c>
    </row>
    <row r="2" spans="1:8" x14ac:dyDescent="0.25">
      <c r="A2" s="5" t="s">
        <v>2</v>
      </c>
      <c r="B2" s="6">
        <v>1</v>
      </c>
      <c r="C2" s="6">
        <v>1</v>
      </c>
      <c r="D2" s="3"/>
      <c r="E2" s="6">
        <v>2</v>
      </c>
      <c r="F2" s="6">
        <f>E2*B2</f>
        <v>2</v>
      </c>
      <c r="G2" s="2"/>
    </row>
    <row r="3" spans="1:8" x14ac:dyDescent="0.25">
      <c r="A3" s="5" t="s">
        <v>3</v>
      </c>
      <c r="B3" s="6">
        <v>1</v>
      </c>
      <c r="C3" s="6">
        <v>1</v>
      </c>
      <c r="D3" s="3"/>
      <c r="E3" s="6">
        <v>2</v>
      </c>
      <c r="F3" s="6">
        <f t="shared" ref="F3:F20" si="0">E3*B3</f>
        <v>2</v>
      </c>
      <c r="G3" s="2"/>
    </row>
    <row r="4" spans="1:8" x14ac:dyDescent="0.25">
      <c r="A4" s="5" t="s">
        <v>4</v>
      </c>
      <c r="B4" s="6">
        <v>2</v>
      </c>
      <c r="C4" s="6">
        <v>1</v>
      </c>
      <c r="D4" s="3"/>
      <c r="E4" s="6">
        <v>1</v>
      </c>
      <c r="F4" s="6">
        <f t="shared" si="0"/>
        <v>2</v>
      </c>
      <c r="G4" s="2"/>
    </row>
    <row r="5" spans="1:8" x14ac:dyDescent="0.25">
      <c r="A5" s="5" t="s">
        <v>5</v>
      </c>
      <c r="B5" s="6">
        <v>2</v>
      </c>
      <c r="C5" s="6">
        <v>1</v>
      </c>
      <c r="D5" s="3"/>
      <c r="E5" s="6">
        <v>3</v>
      </c>
      <c r="F5" s="6">
        <f t="shared" si="0"/>
        <v>6</v>
      </c>
      <c r="G5" s="2"/>
    </row>
    <row r="6" spans="1:8" x14ac:dyDescent="0.25">
      <c r="A6" s="5" t="s">
        <v>6</v>
      </c>
      <c r="B6" s="6">
        <v>3</v>
      </c>
      <c r="C6" s="6">
        <v>1</v>
      </c>
      <c r="D6" s="3"/>
      <c r="E6" s="6">
        <v>3</v>
      </c>
      <c r="F6" s="6">
        <f t="shared" si="0"/>
        <v>9</v>
      </c>
      <c r="G6" s="2"/>
    </row>
    <row r="7" spans="1:8" x14ac:dyDescent="0.25">
      <c r="A7" s="5" t="s">
        <v>7</v>
      </c>
      <c r="B7" s="6">
        <v>0</v>
      </c>
      <c r="C7" s="6">
        <v>-1</v>
      </c>
      <c r="D7" s="3"/>
      <c r="E7" s="6">
        <v>0</v>
      </c>
      <c r="F7" s="6">
        <f t="shared" si="0"/>
        <v>0</v>
      </c>
      <c r="G7" s="2"/>
    </row>
    <row r="8" spans="1:8" x14ac:dyDescent="0.25">
      <c r="A8" s="5" t="s">
        <v>8</v>
      </c>
      <c r="B8" s="6">
        <v>0</v>
      </c>
      <c r="C8" s="6">
        <v>-1</v>
      </c>
      <c r="D8" s="3"/>
      <c r="E8" s="6">
        <v>0</v>
      </c>
      <c r="F8" s="6">
        <f t="shared" si="0"/>
        <v>0</v>
      </c>
      <c r="G8" s="2"/>
    </row>
    <row r="9" spans="1:8" x14ac:dyDescent="0.25">
      <c r="A9" s="5" t="s">
        <v>9</v>
      </c>
      <c r="B9" s="6">
        <v>0</v>
      </c>
      <c r="C9" s="6">
        <v>-1</v>
      </c>
      <c r="D9" s="3"/>
      <c r="E9" s="6">
        <v>0</v>
      </c>
      <c r="F9" s="6">
        <f t="shared" si="0"/>
        <v>0</v>
      </c>
      <c r="G9" s="2"/>
    </row>
    <row r="10" spans="1:8" x14ac:dyDescent="0.25">
      <c r="A10" s="5" t="s">
        <v>10</v>
      </c>
      <c r="B10" s="6">
        <v>0</v>
      </c>
      <c r="C10" s="6">
        <v>-1</v>
      </c>
      <c r="D10" s="3"/>
      <c r="E10" s="6">
        <v>0</v>
      </c>
      <c r="F10" s="6">
        <f t="shared" si="0"/>
        <v>0</v>
      </c>
      <c r="G10" s="2"/>
    </row>
    <row r="11" spans="1:8" x14ac:dyDescent="0.25">
      <c r="A11" s="5" t="s">
        <v>11</v>
      </c>
      <c r="B11" s="6">
        <v>0</v>
      </c>
      <c r="C11" s="6">
        <v>-1</v>
      </c>
      <c r="D11" s="3"/>
      <c r="E11" s="6">
        <v>0</v>
      </c>
      <c r="F11" s="6">
        <f t="shared" si="0"/>
        <v>0</v>
      </c>
      <c r="G11" s="2"/>
    </row>
    <row r="12" spans="1:8" x14ac:dyDescent="0.25">
      <c r="A12" s="5" t="s">
        <v>12</v>
      </c>
      <c r="B12" s="6">
        <v>0</v>
      </c>
      <c r="C12" s="6">
        <v>-1</v>
      </c>
      <c r="D12" s="3"/>
      <c r="E12" s="6">
        <v>0</v>
      </c>
      <c r="F12" s="6">
        <f t="shared" si="0"/>
        <v>0</v>
      </c>
      <c r="G12" s="2"/>
    </row>
    <row r="13" spans="1:8" x14ac:dyDescent="0.25">
      <c r="A13" s="5" t="s">
        <v>13</v>
      </c>
      <c r="B13" s="6">
        <v>0</v>
      </c>
      <c r="C13" s="6">
        <v>-1</v>
      </c>
      <c r="D13" s="3"/>
      <c r="E13" s="6">
        <v>0</v>
      </c>
      <c r="F13" s="6">
        <f t="shared" si="0"/>
        <v>0</v>
      </c>
      <c r="G13" s="26" t="s">
        <v>61</v>
      </c>
    </row>
    <row r="14" spans="1:8" x14ac:dyDescent="0.25">
      <c r="A14" s="5" t="s">
        <v>14</v>
      </c>
      <c r="B14" s="6">
        <v>0</v>
      </c>
      <c r="C14" s="6">
        <v>-1</v>
      </c>
      <c r="D14" s="3"/>
      <c r="E14" s="6">
        <v>0</v>
      </c>
      <c r="F14" s="6">
        <f t="shared" si="0"/>
        <v>0</v>
      </c>
      <c r="G14" s="2" t="s">
        <v>57</v>
      </c>
      <c r="H14">
        <v>19</v>
      </c>
    </row>
    <row r="15" spans="1:8" x14ac:dyDescent="0.25">
      <c r="A15" s="5" t="s">
        <v>15</v>
      </c>
      <c r="B15" s="6">
        <v>0</v>
      </c>
      <c r="C15" s="6">
        <v>-1</v>
      </c>
      <c r="D15" s="3"/>
      <c r="E15" s="6">
        <v>0</v>
      </c>
      <c r="F15" s="6">
        <f t="shared" si="0"/>
        <v>0</v>
      </c>
      <c r="G15" s="2" t="s">
        <v>58</v>
      </c>
      <c r="H15">
        <v>5</v>
      </c>
    </row>
    <row r="16" spans="1:8" x14ac:dyDescent="0.25">
      <c r="A16" s="5" t="s">
        <v>16</v>
      </c>
      <c r="B16" s="6">
        <v>0</v>
      </c>
      <c r="C16" s="6">
        <v>-1</v>
      </c>
      <c r="D16" s="3"/>
      <c r="E16" s="6">
        <v>0</v>
      </c>
      <c r="F16" s="6">
        <f t="shared" si="0"/>
        <v>0</v>
      </c>
      <c r="G16" s="2" t="s">
        <v>59</v>
      </c>
      <c r="H16" s="25">
        <f>(H15/H14)*10</f>
        <v>2.6315789473684208</v>
      </c>
    </row>
    <row r="17" spans="1:8" x14ac:dyDescent="0.25">
      <c r="A17" s="5" t="s">
        <v>17</v>
      </c>
      <c r="B17" s="6">
        <v>0</v>
      </c>
      <c r="C17" s="6">
        <v>-1</v>
      </c>
      <c r="D17" s="3"/>
      <c r="E17" s="6">
        <v>0</v>
      </c>
      <c r="F17" s="6">
        <f t="shared" si="0"/>
        <v>0</v>
      </c>
      <c r="G17" s="2" t="s">
        <v>60</v>
      </c>
      <c r="H17" s="18" t="str">
        <f>IF(AND(H16=10),"MUY ALTA",IF(AND(H16&lt;=9,H16&gt;=8),"ALTA",IF(AND(H16&lt;8,H16&gt;=6),"MEDIA",IF(AND(H16&lt;6,H16&gt;=4),"BAJA",IF(AND(H16&lt;4,H16&gt;0),"MUY BAJA","ERROR")))))</f>
        <v>MUY BAJA</v>
      </c>
    </row>
    <row r="18" spans="1:8" x14ac:dyDescent="0.25">
      <c r="A18" s="5" t="s">
        <v>18</v>
      </c>
      <c r="B18" s="6">
        <v>0</v>
      </c>
      <c r="C18" s="6">
        <v>-1</v>
      </c>
      <c r="D18" s="3"/>
      <c r="E18" s="6">
        <v>0</v>
      </c>
      <c r="F18" s="6">
        <f t="shared" si="0"/>
        <v>0</v>
      </c>
      <c r="G18" s="2"/>
    </row>
    <row r="19" spans="1:8" x14ac:dyDescent="0.25">
      <c r="A19" s="5" t="s">
        <v>19</v>
      </c>
      <c r="B19" s="6">
        <v>0</v>
      </c>
      <c r="C19" s="6">
        <v>-1</v>
      </c>
      <c r="D19" s="3"/>
      <c r="E19" s="6">
        <v>0</v>
      </c>
      <c r="F19" s="6">
        <f t="shared" si="0"/>
        <v>0</v>
      </c>
      <c r="G19" s="2"/>
    </row>
    <row r="20" spans="1:8" x14ac:dyDescent="0.25">
      <c r="A20" s="5" t="s">
        <v>20</v>
      </c>
      <c r="B20" s="6">
        <v>0</v>
      </c>
      <c r="C20" s="6">
        <v>-1</v>
      </c>
      <c r="D20" s="3"/>
      <c r="E20" s="6">
        <v>0</v>
      </c>
      <c r="F20" s="6">
        <f t="shared" si="0"/>
        <v>0</v>
      </c>
      <c r="G20" s="2"/>
    </row>
    <row r="21" spans="1:8" x14ac:dyDescent="0.25">
      <c r="A21" s="23" t="s">
        <v>39</v>
      </c>
      <c r="B21" s="2">
        <f>COUNTIF(A2:A20,"*")</f>
        <v>19</v>
      </c>
      <c r="G21" s="2"/>
    </row>
    <row r="22" spans="1:8" x14ac:dyDescent="0.25">
      <c r="B22" s="2"/>
      <c r="G22" s="2"/>
    </row>
    <row r="23" spans="1:8" x14ac:dyDescent="0.25">
      <c r="A23" s="15" t="s">
        <v>42</v>
      </c>
      <c r="B23" s="16">
        <f>COUNTIF(B2:B20,"&gt;0")</f>
        <v>5</v>
      </c>
      <c r="C23" s="1" t="s">
        <v>44</v>
      </c>
      <c r="D23" s="14">
        <f>B21*3</f>
        <v>57</v>
      </c>
      <c r="E23" s="10" t="s">
        <v>25</v>
      </c>
      <c r="F23" s="8">
        <f>B21*3</f>
        <v>57</v>
      </c>
    </row>
    <row r="24" spans="1:8" x14ac:dyDescent="0.25">
      <c r="A24" s="15" t="s">
        <v>43</v>
      </c>
      <c r="B24" s="16">
        <f>B23*3</f>
        <v>15</v>
      </c>
      <c r="C24" s="1" t="s">
        <v>51</v>
      </c>
      <c r="D24" s="9">
        <f>B26</f>
        <v>9</v>
      </c>
      <c r="E24" t="s">
        <v>47</v>
      </c>
      <c r="F24" s="7">
        <f>B24</f>
        <v>15</v>
      </c>
    </row>
    <row r="25" spans="1:8" x14ac:dyDescent="0.25">
      <c r="C25" s="1" t="s">
        <v>45</v>
      </c>
      <c r="D25" s="19">
        <f>((D24*10)/D23)</f>
        <v>1.5789473684210527</v>
      </c>
      <c r="E25" t="s">
        <v>52</v>
      </c>
      <c r="F25" s="2">
        <f>SUM(E2:E20)</f>
        <v>11</v>
      </c>
    </row>
    <row r="26" spans="1:8" x14ac:dyDescent="0.25">
      <c r="A26" s="15" t="s">
        <v>50</v>
      </c>
      <c r="B26" s="16">
        <f>SUM(B2:B20)</f>
        <v>9</v>
      </c>
      <c r="C26" s="15" t="s">
        <v>37</v>
      </c>
      <c r="D26" s="18" t="str">
        <f>IF(AND(D25=10),"MUY ALTO",IF(AND(D25&lt;=9,D25&gt;=8),"ALTO",IF(AND(D25&lt;8,D25&gt;=6),"MEDIA",IF(AND(D25&lt;6,D25&gt;=4),"BAJO",IF(AND(D25&lt;4,D25&gt;0),"MUY BAJO","ERROR")))))</f>
        <v>MUY BAJO</v>
      </c>
      <c r="E26" s="1"/>
      <c r="F26" s="2"/>
    </row>
    <row r="27" spans="1:8" x14ac:dyDescent="0.25">
      <c r="A27" s="15"/>
      <c r="E27" s="15" t="s">
        <v>56</v>
      </c>
      <c r="F27" s="17">
        <f>(F24*10)/F23</f>
        <v>2.6315789473684212</v>
      </c>
    </row>
    <row r="28" spans="1:8" x14ac:dyDescent="0.25">
      <c r="A28" s="15" t="s">
        <v>35</v>
      </c>
      <c r="B28" s="22">
        <f>(B26*10)/B24</f>
        <v>6</v>
      </c>
      <c r="E28" s="15" t="s">
        <v>41</v>
      </c>
      <c r="F28" s="18" t="str">
        <f>IF(AND(F27=10),"MUY ALTA",IF(AND(F27&lt;=9,F27&gt;=8),"ALTA",IF(AND(F27&lt;8,F27&gt;=6),"MEDIA",IF(AND(F27&lt;6,F27&gt;=4),"BAJA",IF(AND(F27&lt;4,F27&gt;0),"MUY BAJA","ERROR")))))</f>
        <v>MUY BAJA</v>
      </c>
    </row>
    <row r="29" spans="1:8" x14ac:dyDescent="0.25">
      <c r="A29" s="15"/>
    </row>
    <row r="30" spans="1:8" x14ac:dyDescent="0.25">
      <c r="A30" s="15" t="s">
        <v>48</v>
      </c>
      <c r="B30" s="18" t="str">
        <f>IF(AND(B28=10),"MUY ALTA",IF(AND(B28&lt;=9,B28&gt;=8),"ALTA",IF(AND(B28&lt;8,B28&gt;=6),"MEDIA",IF(AND(B28&lt;6,B28&gt;=4),"BAJA",IF(AND(B28&lt;4,B28&gt;0),"MUY BAJA","ERROR")))))</f>
        <v>MEDIA</v>
      </c>
      <c r="E30" s="15" t="s">
        <v>46</v>
      </c>
      <c r="F30" s="24">
        <f>(F25*10)/F24</f>
        <v>7.333333333333333</v>
      </c>
    </row>
    <row r="31" spans="1:8" x14ac:dyDescent="0.25">
      <c r="E31" s="15" t="s">
        <v>55</v>
      </c>
      <c r="F31" s="18" t="str">
        <f>IF(AND(F30=10),"MUY ALTA",IF(AND(F30&lt;=9,F30&gt;=8),"ALTA",IF(AND(F30&lt;8,F30&gt;=6),"MEDIA",IF(AND(F30&lt;6,F30&gt;=4),"BAJA",IF(AND(F30&lt;4,F30&gt;0),"MUY BAJA","ERROR")))))</f>
        <v>MEDIA</v>
      </c>
    </row>
    <row r="32" spans="1:8" x14ac:dyDescent="0.25">
      <c r="D32" s="20"/>
    </row>
    <row r="44" spans="3:5" x14ac:dyDescent="0.25">
      <c r="C44">
        <v>1</v>
      </c>
      <c r="D44">
        <v>3</v>
      </c>
      <c r="E44">
        <f>C44*D44</f>
        <v>3</v>
      </c>
    </row>
    <row r="45" spans="3:5" x14ac:dyDescent="0.25">
      <c r="C45">
        <v>1</v>
      </c>
      <c r="D45">
        <v>3</v>
      </c>
      <c r="E45">
        <f t="shared" ref="E45:E48" si="1">C45*D45</f>
        <v>3</v>
      </c>
    </row>
    <row r="46" spans="3:5" x14ac:dyDescent="0.25">
      <c r="C46">
        <v>2</v>
      </c>
      <c r="D46">
        <v>3</v>
      </c>
      <c r="E46">
        <f t="shared" si="1"/>
        <v>6</v>
      </c>
    </row>
    <row r="47" spans="3:5" x14ac:dyDescent="0.25">
      <c r="C47">
        <v>2</v>
      </c>
      <c r="D47">
        <v>3</v>
      </c>
      <c r="E47">
        <f t="shared" si="1"/>
        <v>6</v>
      </c>
    </row>
    <row r="48" spans="3:5" x14ac:dyDescent="0.25">
      <c r="C48">
        <v>3</v>
      </c>
      <c r="D48">
        <v>3</v>
      </c>
      <c r="E48">
        <f t="shared" si="1"/>
        <v>9</v>
      </c>
    </row>
    <row r="51" spans="5:5" x14ac:dyDescent="0.25">
      <c r="E51">
        <f>SUM(E44:E50)</f>
        <v>27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topLeftCell="A16" workbookViewId="0">
      <selection activeCell="C14" sqref="C14"/>
    </sheetView>
  </sheetViews>
  <sheetFormatPr baseColWidth="10" defaultRowHeight="15" x14ac:dyDescent="0.25"/>
  <cols>
    <col min="1" max="1" width="65.140625" customWidth="1"/>
    <col min="2" max="2" width="35" customWidth="1"/>
    <col min="3" max="3" width="45.140625" customWidth="1"/>
    <col min="4" max="4" width="23.7109375" customWidth="1"/>
    <col min="5" max="5" width="7.5703125" customWidth="1"/>
    <col min="6" max="6" width="11.85546875" bestFit="1" customWidth="1"/>
    <col min="7" max="7" width="17.7109375" customWidth="1"/>
    <col min="8" max="8" width="12.5703125" bestFit="1" customWidth="1"/>
  </cols>
  <sheetData>
    <row r="1" spans="1:8" ht="39.75" customHeight="1" x14ac:dyDescent="0.25">
      <c r="A1" s="4" t="s">
        <v>0</v>
      </c>
      <c r="B1" s="4" t="s">
        <v>40</v>
      </c>
      <c r="C1" s="4" t="s">
        <v>1</v>
      </c>
      <c r="F1" s="32"/>
      <c r="G1" s="31"/>
    </row>
    <row r="2" spans="1:8" x14ac:dyDescent="0.25">
      <c r="A2" s="54" t="s">
        <v>2</v>
      </c>
      <c r="B2" s="6">
        <v>1</v>
      </c>
      <c r="C2" s="6">
        <v>3</v>
      </c>
      <c r="F2" s="33"/>
      <c r="G2" s="2"/>
    </row>
    <row r="3" spans="1:8" x14ac:dyDescent="0.25">
      <c r="A3" s="54" t="s">
        <v>3</v>
      </c>
      <c r="B3" s="6">
        <v>1</v>
      </c>
      <c r="C3" s="6">
        <v>3</v>
      </c>
      <c r="D3" s="51" t="s">
        <v>76</v>
      </c>
      <c r="E3" s="52"/>
      <c r="F3" s="33"/>
      <c r="G3" s="2"/>
    </row>
    <row r="4" spans="1:8" x14ac:dyDescent="0.25">
      <c r="A4" s="54" t="s">
        <v>4</v>
      </c>
      <c r="B4" s="6">
        <v>1</v>
      </c>
      <c r="C4" s="6">
        <v>3</v>
      </c>
      <c r="D4" s="53" t="s">
        <v>65</v>
      </c>
      <c r="E4" s="51">
        <f>COUNTIF(C2:C20,"=3")</f>
        <v>5</v>
      </c>
      <c r="F4" s="33"/>
      <c r="G4" s="2"/>
    </row>
    <row r="5" spans="1:8" x14ac:dyDescent="0.25">
      <c r="A5" s="54" t="s">
        <v>5</v>
      </c>
      <c r="B5" s="6">
        <v>2</v>
      </c>
      <c r="C5" s="6">
        <v>3</v>
      </c>
      <c r="D5" s="53" t="s">
        <v>64</v>
      </c>
      <c r="E5" s="51">
        <f>COUNTIF(C2:C20,"=2")</f>
        <v>0</v>
      </c>
      <c r="F5" s="33"/>
      <c r="G5" s="2"/>
    </row>
    <row r="6" spans="1:8" x14ac:dyDescent="0.25">
      <c r="A6" s="54" t="s">
        <v>6</v>
      </c>
      <c r="B6" s="6">
        <v>3</v>
      </c>
      <c r="C6" s="6">
        <v>1</v>
      </c>
      <c r="D6" s="53" t="s">
        <v>63</v>
      </c>
      <c r="E6" s="51">
        <f>COUNTIF(C2:C20,"=1")</f>
        <v>6</v>
      </c>
      <c r="F6" s="33"/>
      <c r="G6" s="2"/>
    </row>
    <row r="7" spans="1:8" x14ac:dyDescent="0.25">
      <c r="A7" s="54" t="s">
        <v>7</v>
      </c>
      <c r="B7" s="6">
        <v>3</v>
      </c>
      <c r="C7" s="6">
        <v>1</v>
      </c>
      <c r="F7" s="33"/>
      <c r="G7" s="2"/>
    </row>
    <row r="8" spans="1:8" x14ac:dyDescent="0.25">
      <c r="A8" s="54" t="s">
        <v>8</v>
      </c>
      <c r="B8" s="6">
        <v>3</v>
      </c>
      <c r="C8" s="6">
        <v>1</v>
      </c>
      <c r="F8" s="33"/>
      <c r="G8" s="2"/>
    </row>
    <row r="9" spans="1:8" x14ac:dyDescent="0.25">
      <c r="A9" s="54" t="s">
        <v>9</v>
      </c>
      <c r="B9" s="6">
        <v>3</v>
      </c>
      <c r="C9" s="6">
        <v>1</v>
      </c>
      <c r="F9" s="33"/>
      <c r="G9" s="2"/>
    </row>
    <row r="10" spans="1:8" x14ac:dyDescent="0.25">
      <c r="A10" s="54" t="s">
        <v>10</v>
      </c>
      <c r="B10" s="6">
        <v>1</v>
      </c>
      <c r="C10" s="6">
        <v>3</v>
      </c>
      <c r="F10" s="33"/>
      <c r="G10" s="2"/>
    </row>
    <row r="11" spans="1:8" x14ac:dyDescent="0.25">
      <c r="A11" s="54" t="s">
        <v>11</v>
      </c>
      <c r="B11" s="6">
        <v>3</v>
      </c>
      <c r="C11" s="6">
        <v>1</v>
      </c>
      <c r="F11" s="33"/>
      <c r="G11" s="2"/>
    </row>
    <row r="12" spans="1:8" x14ac:dyDescent="0.25">
      <c r="A12" s="54" t="s">
        <v>12</v>
      </c>
      <c r="B12" s="6">
        <v>3</v>
      </c>
      <c r="C12" s="6">
        <v>1</v>
      </c>
      <c r="F12" s="33"/>
      <c r="G12" s="2"/>
    </row>
    <row r="13" spans="1:8" x14ac:dyDescent="0.25">
      <c r="A13" s="54" t="s">
        <v>13</v>
      </c>
      <c r="B13" s="6">
        <v>0</v>
      </c>
      <c r="C13" s="6">
        <v>0</v>
      </c>
      <c r="F13" s="33"/>
      <c r="G13" s="27"/>
      <c r="H13" s="28"/>
    </row>
    <row r="14" spans="1:8" x14ac:dyDescent="0.25">
      <c r="A14" s="54" t="s">
        <v>14</v>
      </c>
      <c r="B14" s="6">
        <v>0</v>
      </c>
      <c r="C14" s="6">
        <v>0</v>
      </c>
      <c r="F14" s="33"/>
      <c r="G14" s="29"/>
      <c r="H14" s="28"/>
    </row>
    <row r="15" spans="1:8" x14ac:dyDescent="0.25">
      <c r="A15" s="54" t="s">
        <v>15</v>
      </c>
      <c r="B15" s="6">
        <v>0</v>
      </c>
      <c r="C15" s="6">
        <v>0</v>
      </c>
      <c r="F15" s="33"/>
      <c r="G15" s="29"/>
      <c r="H15" s="28"/>
    </row>
    <row r="16" spans="1:8" x14ac:dyDescent="0.25">
      <c r="A16" s="54" t="s">
        <v>16</v>
      </c>
      <c r="B16" s="6">
        <v>0</v>
      </c>
      <c r="C16" s="6">
        <v>0</v>
      </c>
      <c r="F16" s="33"/>
      <c r="G16" s="29"/>
      <c r="H16" s="30"/>
    </row>
    <row r="17" spans="1:8" x14ac:dyDescent="0.25">
      <c r="A17" s="54" t="s">
        <v>17</v>
      </c>
      <c r="B17" s="6">
        <v>0</v>
      </c>
      <c r="C17" s="6">
        <v>0</v>
      </c>
      <c r="F17" s="33"/>
      <c r="G17" s="29"/>
      <c r="H17" s="20"/>
    </row>
    <row r="18" spans="1:8" x14ac:dyDescent="0.25">
      <c r="A18" s="55" t="s">
        <v>18</v>
      </c>
      <c r="B18" s="6">
        <v>0</v>
      </c>
      <c r="C18" s="6">
        <v>0</v>
      </c>
      <c r="F18" s="33"/>
      <c r="G18" s="2"/>
    </row>
    <row r="19" spans="1:8" x14ac:dyDescent="0.25">
      <c r="A19" s="55" t="s">
        <v>19</v>
      </c>
      <c r="B19" s="6">
        <v>0</v>
      </c>
      <c r="C19" s="6">
        <v>0</v>
      </c>
      <c r="F19" s="33"/>
      <c r="G19" s="2"/>
    </row>
    <row r="20" spans="1:8" x14ac:dyDescent="0.25">
      <c r="A20" s="55" t="s">
        <v>20</v>
      </c>
      <c r="B20" s="6">
        <v>0</v>
      </c>
      <c r="C20" s="6">
        <v>0</v>
      </c>
      <c r="F20" s="33"/>
      <c r="G20" s="2"/>
    </row>
    <row r="21" spans="1:8" x14ac:dyDescent="0.25">
      <c r="A21" s="23" t="s">
        <v>73</v>
      </c>
      <c r="B21" s="47">
        <f>COUNTIF(A2:A20,"*")</f>
        <v>19</v>
      </c>
      <c r="G21" s="2"/>
    </row>
    <row r="22" spans="1:8" x14ac:dyDescent="0.25">
      <c r="B22" s="2"/>
      <c r="C22" s="35" t="s">
        <v>66</v>
      </c>
      <c r="G22" s="2"/>
    </row>
    <row r="23" spans="1:8" x14ac:dyDescent="0.25">
      <c r="A23" s="15" t="s">
        <v>42</v>
      </c>
      <c r="B23" s="56">
        <f>COUNTIF(B2:B20,"&gt;0")</f>
        <v>11</v>
      </c>
      <c r="C23" s="44" t="s">
        <v>44</v>
      </c>
      <c r="D23" s="36">
        <f>B21*3</f>
        <v>57</v>
      </c>
    </row>
    <row r="24" spans="1:8" x14ac:dyDescent="0.25">
      <c r="A24" s="15" t="s">
        <v>74</v>
      </c>
      <c r="B24" s="56">
        <f>B23*3</f>
        <v>33</v>
      </c>
      <c r="C24" s="44" t="s">
        <v>51</v>
      </c>
      <c r="D24" s="43">
        <f>B26</f>
        <v>24</v>
      </c>
    </row>
    <row r="25" spans="1:8" x14ac:dyDescent="0.25">
      <c r="B25" s="57"/>
      <c r="C25" s="44" t="s">
        <v>45</v>
      </c>
      <c r="D25" s="17">
        <f>((D24*10)/D23)</f>
        <v>4.2105263157894735</v>
      </c>
    </row>
    <row r="26" spans="1:8" x14ac:dyDescent="0.25">
      <c r="A26" s="15" t="s">
        <v>50</v>
      </c>
      <c r="B26" s="56">
        <f>SUM(B2:B20)</f>
        <v>24</v>
      </c>
      <c r="C26" s="34" t="s">
        <v>37</v>
      </c>
      <c r="D26" s="37" t="str">
        <f>IF(AND(D25=10),"MUY ALTO",IF(AND(D25&lt;=9,D25&gt;=8),"ALTO",IF(AND(D25&lt;8,D25&gt;=6),"MEDIA",IF(AND(D25&lt;6,D25&gt;=4),"BAJO",IF(AND(D25&lt;4,D25&gt;0),"MUY BAJO","ERROR")))))</f>
        <v>BAJO</v>
      </c>
    </row>
    <row r="27" spans="1:8" x14ac:dyDescent="0.25">
      <c r="A27" s="35" t="s">
        <v>66</v>
      </c>
    </row>
    <row r="28" spans="1:8" x14ac:dyDescent="0.25">
      <c r="A28" s="48" t="s">
        <v>72</v>
      </c>
      <c r="B28" s="17">
        <f>(B23/B21)*10</f>
        <v>5.7894736842105265</v>
      </c>
      <c r="C28" s="39" t="s">
        <v>67</v>
      </c>
    </row>
    <row r="29" spans="1:8" x14ac:dyDescent="0.25">
      <c r="A29" s="49" t="s">
        <v>62</v>
      </c>
      <c r="B29" s="18" t="str">
        <f>IF(AND(B28=10),"MUY ALTA",IF(AND(B28&lt;=9,B28&gt;=8),"ALTA",IF(AND(B28&lt;8,B28&gt;=6),"MEDIA",IF(AND(B28&lt;6,B28&gt;=4),"BAJA",IF(AND(B28&lt;4,B28&gt;0),"MUY BAJA","ERROR")))))</f>
        <v>BAJA</v>
      </c>
      <c r="C29" s="45" t="s">
        <v>25</v>
      </c>
      <c r="D29" s="38">
        <f>B21*3</f>
        <v>57</v>
      </c>
    </row>
    <row r="30" spans="1:8" x14ac:dyDescent="0.25">
      <c r="A30" s="50"/>
      <c r="C30" s="45" t="s">
        <v>68</v>
      </c>
      <c r="D30" s="38">
        <f>B24</f>
        <v>33</v>
      </c>
    </row>
    <row r="31" spans="1:8" x14ac:dyDescent="0.25">
      <c r="A31" s="48" t="s">
        <v>70</v>
      </c>
      <c r="B31" s="17">
        <f>(B26*10)/B24</f>
        <v>7.2727272727272725</v>
      </c>
      <c r="C31" s="45" t="s">
        <v>52</v>
      </c>
      <c r="D31" s="6">
        <f>SUM(C2:C20)</f>
        <v>21</v>
      </c>
    </row>
    <row r="32" spans="1:8" x14ac:dyDescent="0.25">
      <c r="A32" s="49" t="s">
        <v>71</v>
      </c>
      <c r="B32" s="18" t="str">
        <f>IF(AND(B31=10),"MUY ALTA",IF(AND(B31&lt;=9,B31&gt;=8),"ALTA",IF(AND(B31&lt;8,B31&gt;=6),"MEDIA",IF(AND(B31&lt;6,B31&gt;=4),"BAJA",IF(AND(B31&lt;4,B31&gt;0),"MUY BAJA","ERROR")))))</f>
        <v>MEDIA</v>
      </c>
      <c r="C32" s="1"/>
      <c r="D32" s="2"/>
    </row>
    <row r="33" spans="1:4" x14ac:dyDescent="0.25">
      <c r="C33" s="46" t="s">
        <v>69</v>
      </c>
      <c r="D33" s="42">
        <f>(D31*10)/D29</f>
        <v>3.6842105263157894</v>
      </c>
    </row>
    <row r="34" spans="1:4" x14ac:dyDescent="0.25">
      <c r="C34" s="41" t="s">
        <v>41</v>
      </c>
      <c r="D34" s="37" t="str">
        <f>IF(AND(D33=10),"MUY ALTA",IF(AND(D33&lt;=9,D33&gt;=8),"ALTA",IF(AND(D33&lt;8,D33&gt;=6),"MEDIA",IF(AND(D33&lt;6,D33&gt;=4),"BAJA",IF(AND(D33&lt;4,D33&gt;0),"MUY BAJA","ERROR")))))</f>
        <v>MUY BAJA</v>
      </c>
    </row>
    <row r="35" spans="1:4" x14ac:dyDescent="0.25">
      <c r="A35" s="53" t="s">
        <v>77</v>
      </c>
      <c r="B35" s="52"/>
      <c r="C35" s="40"/>
    </row>
    <row r="36" spans="1:4" x14ac:dyDescent="0.25">
      <c r="A36" s="53" t="s">
        <v>78</v>
      </c>
      <c r="B36" s="58">
        <f>COUNTIF(B2:B20,"=3")</f>
        <v>6</v>
      </c>
      <c r="C36" s="46" t="s">
        <v>75</v>
      </c>
      <c r="D36" s="42">
        <f>(D31*10)/D30</f>
        <v>6.3636363636363633</v>
      </c>
    </row>
    <row r="37" spans="1:4" x14ac:dyDescent="0.25">
      <c r="A37" s="53" t="s">
        <v>79</v>
      </c>
      <c r="B37" s="58">
        <f>COUNTIF(B2:B20,"=2")</f>
        <v>1</v>
      </c>
      <c r="C37" s="41" t="s">
        <v>55</v>
      </c>
      <c r="D37" s="37" t="str">
        <f>IF(AND(D36=10),"MUY ALTA",IF(AND(D36&lt;=9,D36&gt;=8),"ALTA",IF(AND(D36&lt;8,D36&gt;=6),"MEDIA",IF(AND(D36&lt;6,D36&gt;=4),"BAJA",IF(AND(D36&lt;4,D36&gt;0),"MUY BAJA","ERROR")))))</f>
        <v>MEDIA</v>
      </c>
    </row>
    <row r="38" spans="1:4" x14ac:dyDescent="0.25">
      <c r="A38" s="53" t="s">
        <v>80</v>
      </c>
      <c r="B38" s="58">
        <f>COUNTIF(B2:B20,"=1")</f>
        <v>4</v>
      </c>
    </row>
    <row r="40" spans="1:4" ht="15.75" thickBot="1" x14ac:dyDescent="0.3">
      <c r="A40" s="53" t="s">
        <v>92</v>
      </c>
    </row>
    <row r="41" spans="1:4" ht="15.75" thickBot="1" x14ac:dyDescent="0.3">
      <c r="A41" s="61" t="s">
        <v>81</v>
      </c>
      <c r="B41" s="62" t="s">
        <v>82</v>
      </c>
    </row>
    <row r="42" spans="1:4" ht="15.75" thickBot="1" x14ac:dyDescent="0.3">
      <c r="A42" s="59">
        <f xml:space="preserve"> 10</f>
        <v>10</v>
      </c>
      <c r="B42" s="60" t="s">
        <v>83</v>
      </c>
    </row>
    <row r="43" spans="1:4" ht="15.75" thickBot="1" x14ac:dyDescent="0.3">
      <c r="A43" s="59" t="s">
        <v>84</v>
      </c>
      <c r="B43" s="60" t="s">
        <v>85</v>
      </c>
    </row>
    <row r="44" spans="1:4" ht="15.75" thickBot="1" x14ac:dyDescent="0.3">
      <c r="A44" s="59" t="s">
        <v>86</v>
      </c>
      <c r="B44" s="60" t="s">
        <v>87</v>
      </c>
    </row>
    <row r="45" spans="1:4" ht="15.75" thickBot="1" x14ac:dyDescent="0.3">
      <c r="A45" s="59" t="s">
        <v>88</v>
      </c>
      <c r="B45" s="60" t="s">
        <v>89</v>
      </c>
    </row>
    <row r="46" spans="1:4" ht="15.75" thickBot="1" x14ac:dyDescent="0.3">
      <c r="A46" s="59" t="s">
        <v>90</v>
      </c>
      <c r="B46" s="60" t="s">
        <v>91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PRE</vt:lpstr>
      <vt:lpstr>FINAL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D'Angelo</dc:creator>
  <cp:lastModifiedBy>Carlos D'Angelo</cp:lastModifiedBy>
  <dcterms:created xsi:type="dcterms:W3CDTF">2017-07-11T12:14:33Z</dcterms:created>
  <dcterms:modified xsi:type="dcterms:W3CDTF">2017-08-24T20:31:01Z</dcterms:modified>
</cp:coreProperties>
</file>