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CERJ\"/>
    </mc:Choice>
  </mc:AlternateContent>
  <xr:revisionPtr revIDLastSave="0" documentId="8_{65559798-F92D-40D9-87D3-60F45D8341B1}" xr6:coauthVersionLast="40" xr6:coauthVersionMax="40" xr10:uidLastSave="{00000000-0000-0000-0000-000000000000}"/>
  <bookViews>
    <workbookView xWindow="0" yWindow="0" windowWidth="21570" windowHeight="9705" xr2:uid="{00000000-000D-0000-FFFF-FFFF00000000}"/>
  </bookViews>
  <sheets>
    <sheet name="Reconcile" sheetId="1" r:id="rId1"/>
    <sheet name="Rob" sheetId="2" r:id="rId2"/>
    <sheet name="Rod" sheetId="3" r:id="rId3"/>
  </sheets>
  <definedNames>
    <definedName name="_xlnm.Print_Area" localSheetId="0">Reconcile!$A$1:$K$30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8" i="1" l="1"/>
  <c r="S27" i="1"/>
  <c r="P27" i="1"/>
  <c r="R27" i="1" s="1"/>
  <c r="O27" i="1"/>
  <c r="S26" i="1"/>
  <c r="I26" i="1"/>
  <c r="I28" i="1" s="1"/>
  <c r="P25" i="1"/>
  <c r="R25" i="1" s="1"/>
  <c r="O25" i="1"/>
  <c r="P24" i="1"/>
  <c r="O24" i="1"/>
  <c r="P23" i="1"/>
  <c r="R23" i="1" s="1"/>
  <c r="O23" i="1"/>
  <c r="P22" i="1"/>
  <c r="R22" i="1" s="1"/>
  <c r="O22" i="1"/>
  <c r="M20" i="1"/>
  <c r="M26" i="1" s="1"/>
  <c r="M28" i="1" s="1"/>
  <c r="K20" i="1"/>
  <c r="I20" i="1"/>
  <c r="H20" i="1"/>
  <c r="F20" i="1"/>
  <c r="F26" i="1" s="1"/>
  <c r="F28" i="1" s="1"/>
  <c r="E20" i="1"/>
  <c r="B20" i="1"/>
  <c r="P19" i="1"/>
  <c r="R19" i="1" s="1"/>
  <c r="O19" i="1"/>
  <c r="N19" i="1"/>
  <c r="Q19" i="1" s="1"/>
  <c r="P18" i="1"/>
  <c r="S18" i="1" s="1"/>
  <c r="O18" i="1"/>
  <c r="N18" i="1"/>
  <c r="Q18" i="1" s="1"/>
  <c r="P17" i="1"/>
  <c r="O17" i="1"/>
  <c r="N17" i="1"/>
  <c r="Q17" i="1" s="1"/>
  <c r="P16" i="1"/>
  <c r="S16" i="1" s="1"/>
  <c r="O16" i="1"/>
  <c r="N16" i="1"/>
  <c r="Q16" i="1" s="1"/>
  <c r="P15" i="1"/>
  <c r="S15" i="1" s="1"/>
  <c r="O15" i="1"/>
  <c r="N15" i="1"/>
  <c r="Q15" i="1" s="1"/>
  <c r="P14" i="1"/>
  <c r="O14" i="1"/>
  <c r="N14" i="1"/>
  <c r="Q14" i="1" s="1"/>
  <c r="P13" i="1"/>
  <c r="O13" i="1"/>
  <c r="N13" i="1"/>
  <c r="Q13" i="1" s="1"/>
  <c r="O12" i="1"/>
  <c r="N12" i="1"/>
  <c r="Q12" i="1" s="1"/>
  <c r="J12" i="1"/>
  <c r="P12" i="1" s="1"/>
  <c r="Q11" i="1"/>
  <c r="P11" i="1"/>
  <c r="R11" i="1" s="1"/>
  <c r="O11" i="1"/>
  <c r="N11" i="1"/>
  <c r="N10" i="1"/>
  <c r="Q10" i="1" s="1"/>
  <c r="D10" i="1"/>
  <c r="P10" i="1" s="1"/>
  <c r="C10" i="1"/>
  <c r="O10" i="1" s="1"/>
  <c r="P9" i="1"/>
  <c r="R9" i="1" s="1"/>
  <c r="O9" i="1"/>
  <c r="N9" i="1"/>
  <c r="Q9" i="1" s="1"/>
  <c r="S8" i="1"/>
  <c r="P8" i="1"/>
  <c r="R8" i="1" s="1"/>
  <c r="N8" i="1"/>
  <c r="Q8" i="1" s="1"/>
  <c r="L8" i="1"/>
  <c r="O8" i="1" s="1"/>
  <c r="Q7" i="1"/>
  <c r="N7" i="1"/>
  <c r="J7" i="1"/>
  <c r="J20" i="1" s="1"/>
  <c r="J26" i="1" s="1"/>
  <c r="J28" i="1" s="1"/>
  <c r="G7" i="1"/>
  <c r="C7" i="1"/>
  <c r="O7" i="1" s="1"/>
  <c r="P6" i="1"/>
  <c r="R6" i="1" s="1"/>
  <c r="O6" i="1"/>
  <c r="N6" i="1"/>
  <c r="S6" i="1" l="1"/>
  <c r="P7" i="1"/>
  <c r="L20" i="1"/>
  <c r="L26" i="1" s="1"/>
  <c r="L28" i="1" s="1"/>
  <c r="N20" i="1"/>
  <c r="Q20" i="1" s="1"/>
  <c r="S19" i="1"/>
  <c r="C20" i="1"/>
  <c r="C26" i="1" s="1"/>
  <c r="C28" i="1" s="1"/>
  <c r="R15" i="1"/>
  <c r="Q6" i="1"/>
  <c r="O20" i="1"/>
  <c r="O26" i="1" s="1"/>
  <c r="O28" i="1" s="1"/>
  <c r="R10" i="1"/>
  <c r="S10" i="1"/>
  <c r="P20" i="1"/>
  <c r="S7" i="1"/>
  <c r="R7" i="1"/>
  <c r="R12" i="1"/>
  <c r="S12" i="1"/>
  <c r="R24" i="1"/>
  <c r="R14" i="1"/>
  <c r="D20" i="1"/>
  <c r="D26" i="1" s="1"/>
  <c r="D28" i="1" s="1"/>
  <c r="S14" i="1"/>
  <c r="R17" i="1"/>
  <c r="S11" i="1"/>
  <c r="S17" i="1"/>
  <c r="S9" i="1"/>
  <c r="R13" i="1"/>
  <c r="G20" i="1"/>
  <c r="G26" i="1" s="1"/>
  <c r="G28" i="1" s="1"/>
  <c r="R18" i="1"/>
  <c r="S13" i="1"/>
  <c r="R16" i="1"/>
  <c r="S20" i="1" l="1"/>
  <c r="P26" i="1"/>
  <c r="R20" i="1"/>
  <c r="S22" i="1"/>
  <c r="F2" i="3"/>
  <c r="F5" i="3"/>
  <c r="F6" i="3"/>
  <c r="F7" i="3"/>
  <c r="F10" i="3" s="1"/>
  <c r="B10" i="3"/>
  <c r="E10" i="3"/>
  <c r="C10" i="3"/>
  <c r="D10" i="3"/>
  <c r="F13" i="3"/>
  <c r="F14" i="3"/>
  <c r="F15" i="3"/>
  <c r="F16" i="3"/>
  <c r="F17" i="3"/>
  <c r="B20" i="3"/>
  <c r="E20" i="3"/>
  <c r="C20" i="3"/>
  <c r="D20" i="3"/>
  <c r="F23" i="3"/>
  <c r="F24" i="3"/>
  <c r="F25" i="3"/>
  <c r="F26" i="3"/>
  <c r="F28" i="3"/>
  <c r="F29" i="3"/>
  <c r="F30" i="3"/>
  <c r="F31" i="3"/>
  <c r="B32" i="3"/>
  <c r="E32" i="3"/>
  <c r="C32" i="3"/>
  <c r="D32" i="3"/>
  <c r="S23" i="1" l="1"/>
  <c r="S24" i="1" s="1"/>
  <c r="R26" i="1"/>
  <c r="P28" i="1"/>
  <c r="R28" i="1" s="1"/>
  <c r="F20" i="3"/>
  <c r="F32" i="3"/>
  <c r="S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 Botteselle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RC needs to confirm 25K 203 or 04</t>
        </r>
      </text>
    </comment>
    <comment ref="I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90K loan to Rob and repaid so it washes
</t>
        </r>
      </text>
    </comment>
    <comment ref="J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90K loan to Rob and repaid so it washes
</t>
        </r>
      </text>
    </comment>
    <comment ref="J1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$13500 should be charged to Judy?
</t>
        </r>
      </text>
    </comment>
    <comment ref="J14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Assume Rod made a JE to correct Dov SH loan that incl Rob's repayment of 90K minus a 15K draw
</t>
        </r>
      </text>
    </comment>
    <comment ref="I2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Reimbursables for expenses for Judy's Condo Renovation - sb charged to Judy?
</t>
        </r>
      </text>
    </comment>
  </commentList>
</comments>
</file>

<file path=xl/sharedStrings.xml><?xml version="1.0" encoding="utf-8"?>
<sst xmlns="http://schemas.openxmlformats.org/spreadsheetml/2006/main" count="173" uniqueCount="71">
  <si>
    <t>CERJ INVESTMENTS LTD.</t>
  </si>
  <si>
    <t>TOTALS</t>
  </si>
  <si>
    <t>NON TAXABLE CAPITAL DIVIDENDS</t>
  </si>
  <si>
    <t>TOTAL NON TAXABLE DIVIDENDS</t>
  </si>
  <si>
    <t>TAXABLE DIVIDENDS</t>
  </si>
  <si>
    <t>TOTAL TAXABLE DIVIDENDS</t>
  </si>
  <si>
    <t>SHAREHOLDER DRAWS</t>
  </si>
  <si>
    <t>TOTAL PAYMENTS TO SHAREHOLDERS</t>
  </si>
  <si>
    <t>CINDY</t>
  </si>
  <si>
    <t>JUDY</t>
  </si>
  <si>
    <t>ESTHER</t>
  </si>
  <si>
    <t>ROBERT</t>
  </si>
  <si>
    <t>Rod</t>
  </si>
  <si>
    <t>Rob</t>
  </si>
  <si>
    <t xml:space="preserve">TOTAL 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</si>
  <si>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</si>
  <si>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</si>
  <si>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</si>
  <si>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</si>
  <si>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</si>
  <si>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</si>
  <si>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</si>
  <si>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</si>
  <si>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</si>
  <si>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</si>
  <si>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</si>
  <si>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</si>
  <si>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</si>
  <si>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exp reimb</t>
  </si>
  <si>
    <t>Withdrawals</t>
  </si>
  <si>
    <t>Name / Account</t>
  </si>
  <si>
    <t>Date</t>
  </si>
  <si>
    <t>Adjustments</t>
  </si>
  <si>
    <t>Cindy Chetner</t>
  </si>
  <si>
    <t>na</t>
  </si>
  <si>
    <t>2003 or 2004</t>
  </si>
  <si>
    <t>Yossi Suissa / Cindy</t>
  </si>
  <si>
    <t>calendar 2010</t>
  </si>
  <si>
    <t>calendar 2011</t>
  </si>
  <si>
    <t>calendar 2013</t>
  </si>
  <si>
    <t>Esther Chetner</t>
  </si>
  <si>
    <t>n/a</t>
  </si>
  <si>
    <t>Rob Chetner</t>
  </si>
  <si>
    <t>Rob Chetner (loan to be repaid)</t>
  </si>
  <si>
    <t>Rob Chetner (repayment)</t>
  </si>
  <si>
    <t>For What</t>
  </si>
  <si>
    <t>draw</t>
  </si>
  <si>
    <t>for Reimbursable for Arlein'sParty</t>
  </si>
  <si>
    <t>Reimbursable expenses re: M&amp;D's 50th Wed Anniv</t>
  </si>
  <si>
    <t>need to confirm date - was late 2003 or early 2004</t>
  </si>
  <si>
    <t>draws</t>
  </si>
  <si>
    <t>Tax Free Dividend</t>
  </si>
  <si>
    <t>Shephard Medical (RMC)</t>
  </si>
  <si>
    <t>Cancelled - Shephard Medical (RMC)</t>
  </si>
  <si>
    <t>for CJA donation</t>
  </si>
  <si>
    <t>Reimbursables for expenses for Judy's Condo Renovation</t>
  </si>
  <si>
    <t>Loan to Rob re: TC Land Acquisition,to be Repaid!</t>
  </si>
  <si>
    <t>Repayment from Rob re: TC Land Acquisition, Repaid!</t>
  </si>
  <si>
    <t>Judy Chetner</t>
  </si>
  <si>
    <t xml:space="preserve">Judy Chetner </t>
  </si>
  <si>
    <t>Deposit for Condo, to Maude Mackay in Trust</t>
  </si>
  <si>
    <t>July 2004</t>
  </si>
  <si>
    <t xml:space="preserve">Balance of Condo Purchase, July ___ 2004, </t>
  </si>
  <si>
    <t>Judy Chetner / TCCC</t>
  </si>
  <si>
    <t>To TC for Condo Reno's for Judy</t>
  </si>
  <si>
    <t>calendar 2009</t>
  </si>
  <si>
    <t>ORIGINAL SHARE ISSUE -2002</t>
  </si>
  <si>
    <t>Financials</t>
  </si>
  <si>
    <t>Unreconciled</t>
  </si>
  <si>
    <t>DRAWING - RECONCILIATION</t>
  </si>
  <si>
    <t>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</si>
</sst>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</numFmts>
  <fonts count="2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0"/>
      <color rgb="FF00800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7"/>
      <name val="Arial"/>
      <family val="2"/>
    </font>
    <font>
      <u val="singleAccounting"/>
      <sz val="10"/>
      <color theme="1"/>
      <name val="Arial"/>
      <family val="2"/>
    </font>
    <font>
      <u val="doubleAccounting"/>
      <sz val="10"/>
      <color theme="1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i/>
      <sz val="10"/>
      <color theme="1" tint="4.9989318521683403E-2"/>
      <name val="Arial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u val="singleAccounting"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41" fontId="0" fillId="0" borderId="0" xfId="0" applyNumberFormat="1"/>
    <xf numFmtId="41" fontId="2" fillId="0" borderId="0" xfId="0" applyNumberFormat="1" applyFont="1"/>
    <xf numFmtId="41" fontId="2" fillId="0" borderId="0" xfId="0" quotePrefix="1" applyNumberFormat="1" applyFont="1"/>
    <xf numFmtId="41" fontId="3" fillId="0" borderId="0" xfId="0" applyNumberFormat="1" applyFont="1"/>
    <xf numFmtId="41" fontId="4" fillId="0" borderId="0" xfId="0" applyNumberFormat="1" applyFont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2" fillId="2" borderId="2" xfId="2" applyNumberFormat="1" applyFont="1" applyFill="1" applyBorder="1"/>
    <xf numFmtId="0" fontId="5" fillId="0" borderId="0" xfId="1" applyFont="1"/>
    <xf numFmtId="0" fontId="5" fillId="0" borderId="3" xfId="1" applyFont="1" applyBorder="1"/>
    <xf numFmtId="0" fontId="5" fillId="0" borderId="0" xfId="1" applyFont="1" applyBorder="1"/>
    <xf numFmtId="0" fontId="6" fillId="0" borderId="1" xfId="1" applyFont="1" applyBorder="1"/>
    <xf numFmtId="164" fontId="2" fillId="0" borderId="0" xfId="2" applyNumberFormat="1" applyFont="1" applyBorder="1"/>
    <xf numFmtId="0" fontId="5" fillId="0" borderId="7" xfId="1" applyFont="1" applyBorder="1"/>
    <xf numFmtId="165" fontId="7" fillId="0" borderId="2" xfId="1" applyNumberFormat="1" applyFont="1" applyFill="1" applyBorder="1"/>
    <xf numFmtId="164" fontId="7" fillId="0" borderId="2" xfId="2" applyNumberFormat="1" applyFont="1" applyFill="1" applyBorder="1"/>
    <xf numFmtId="0" fontId="8" fillId="0" borderId="3" xfId="1" applyFont="1" applyFill="1" applyBorder="1"/>
    <xf numFmtId="164" fontId="7" fillId="0" borderId="1" xfId="2" applyNumberFormat="1" applyFont="1" applyFill="1" applyBorder="1"/>
    <xf numFmtId="165" fontId="7" fillId="0" borderId="1" xfId="1" applyNumberFormat="1" applyFont="1" applyFill="1" applyBorder="1"/>
    <xf numFmtId="0" fontId="8" fillId="0" borderId="0" xfId="1" applyFont="1" applyFill="1"/>
    <xf numFmtId="0" fontId="5" fillId="0" borderId="3" xfId="1" applyFont="1" applyFill="1" applyBorder="1"/>
    <xf numFmtId="0" fontId="5" fillId="3" borderId="3" xfId="1" applyFont="1" applyFill="1" applyBorder="1"/>
    <xf numFmtId="164" fontId="2" fillId="0" borderId="3" xfId="2" applyNumberFormat="1" applyFont="1" applyBorder="1"/>
    <xf numFmtId="0" fontId="8" fillId="0" borderId="0" xfId="1" applyFont="1" applyFill="1" applyBorder="1"/>
    <xf numFmtId="164" fontId="2" fillId="3" borderId="2" xfId="2" applyNumberFormat="1" applyFont="1" applyFill="1" applyBorder="1"/>
    <xf numFmtId="164" fontId="2" fillId="0" borderId="7" xfId="2" applyNumberFormat="1" applyFont="1" applyBorder="1"/>
    <xf numFmtId="0" fontId="5" fillId="3" borderId="0" xfId="1" applyFont="1" applyFill="1" applyBorder="1"/>
    <xf numFmtId="164" fontId="2" fillId="0" borderId="8" xfId="2" applyNumberFormat="1" applyFont="1" applyBorder="1"/>
    <xf numFmtId="0" fontId="5" fillId="0" borderId="9" xfId="1" applyFont="1" applyBorder="1"/>
    <xf numFmtId="164" fontId="2" fillId="4" borderId="1" xfId="2" applyNumberFormat="1" applyFont="1" applyFill="1" applyBorder="1"/>
    <xf numFmtId="164" fontId="2" fillId="4" borderId="2" xfId="2" applyNumberFormat="1" applyFont="1" applyFill="1" applyBorder="1"/>
    <xf numFmtId="164" fontId="2" fillId="4" borderId="8" xfId="2" applyNumberFormat="1" applyFont="1" applyFill="1" applyBorder="1"/>
    <xf numFmtId="164" fontId="2" fillId="4" borderId="7" xfId="2" applyNumberFormat="1" applyFont="1" applyFill="1" applyBorder="1"/>
    <xf numFmtId="164" fontId="2" fillId="4" borderId="1" xfId="2" applyNumberFormat="1" applyFont="1" applyFill="1" applyBorder="1" applyAlignment="1">
      <alignment horizontal="center"/>
    </xf>
    <xf numFmtId="164" fontId="2" fillId="4" borderId="2" xfId="2" applyNumberFormat="1" applyFont="1" applyFill="1" applyBorder="1" applyAlignment="1">
      <alignment horizontal="center"/>
    </xf>
    <xf numFmtId="164" fontId="2" fillId="0" borderId="0" xfId="2" applyNumberFormat="1" applyFont="1" applyFill="1" applyBorder="1"/>
    <xf numFmtId="0" fontId="0" fillId="0" borderId="0" xfId="0" applyFont="1"/>
    <xf numFmtId="0" fontId="6" fillId="0" borderId="5" xfId="1" applyFont="1" applyBorder="1"/>
    <xf numFmtId="0" fontId="6" fillId="4" borderId="5" xfId="1" applyFont="1" applyFill="1" applyBorder="1"/>
    <xf numFmtId="0" fontId="6" fillId="0" borderId="6" xfId="1" applyFont="1" applyBorder="1"/>
    <xf numFmtId="0" fontId="2" fillId="0" borderId="1" xfId="1" applyFont="1" applyFill="1" applyBorder="1"/>
    <xf numFmtId="165" fontId="2" fillId="0" borderId="1" xfId="1" applyNumberFormat="1" applyFont="1" applyBorder="1"/>
    <xf numFmtId="15" fontId="1" fillId="5" borderId="2" xfId="1" applyNumberFormat="1" applyFont="1" applyFill="1" applyBorder="1"/>
    <xf numFmtId="165" fontId="2" fillId="0" borderId="2" xfId="1" applyNumberFormat="1" applyFont="1" applyFill="1" applyBorder="1"/>
    <xf numFmtId="0" fontId="1" fillId="5" borderId="2" xfId="1" applyFont="1" applyFill="1" applyBorder="1"/>
    <xf numFmtId="0" fontId="1" fillId="5" borderId="1" xfId="1" applyFont="1" applyFill="1" applyBorder="1"/>
    <xf numFmtId="165" fontId="2" fillId="0" borderId="2" xfId="1" applyNumberFormat="1" applyFont="1" applyBorder="1"/>
    <xf numFmtId="165" fontId="2" fillId="0" borderId="8" xfId="1" quotePrefix="1" applyNumberFormat="1" applyFont="1" applyFill="1" applyBorder="1" applyAlignment="1">
      <alignment horizontal="right"/>
    </xf>
    <xf numFmtId="165" fontId="2" fillId="0" borderId="4" xfId="1" applyNumberFormat="1" applyFont="1" applyBorder="1"/>
    <xf numFmtId="165" fontId="2" fillId="0" borderId="1" xfId="1" applyNumberFormat="1" applyFont="1" applyFill="1" applyBorder="1"/>
    <xf numFmtId="0" fontId="11" fillId="0" borderId="0" xfId="1" applyFont="1" applyFill="1" applyBorder="1"/>
    <xf numFmtId="165" fontId="2" fillId="0" borderId="0" xfId="1" applyNumberFormat="1" applyFont="1" applyBorder="1"/>
    <xf numFmtId="0" fontId="12" fillId="5" borderId="2" xfId="1" applyFont="1" applyFill="1" applyBorder="1"/>
    <xf numFmtId="0" fontId="12" fillId="5" borderId="8" xfId="1" applyFont="1" applyFill="1" applyBorder="1"/>
    <xf numFmtId="165" fontId="2" fillId="0" borderId="8" xfId="1" applyNumberFormat="1" applyFont="1" applyBorder="1"/>
    <xf numFmtId="0" fontId="2" fillId="0" borderId="0" xfId="1" applyFont="1"/>
    <xf numFmtId="0" fontId="13" fillId="5" borderId="2" xfId="1" applyFont="1" applyFill="1" applyBorder="1"/>
    <xf numFmtId="0" fontId="13" fillId="5" borderId="1" xfId="1" applyFont="1" applyFill="1" applyBorder="1"/>
    <xf numFmtId="0" fontId="13" fillId="5" borderId="8" xfId="1" applyFont="1" applyFill="1" applyBorder="1"/>
    <xf numFmtId="165" fontId="2" fillId="0" borderId="8" xfId="1" applyNumberFormat="1" applyFont="1" applyFill="1" applyBorder="1"/>
    <xf numFmtId="0" fontId="13" fillId="0" borderId="0" xfId="1" applyFont="1" applyFill="1" applyBorder="1"/>
    <xf numFmtId="0" fontId="14" fillId="5" borderId="2" xfId="1" applyFont="1" applyFill="1" applyBorder="1"/>
    <xf numFmtId="0" fontId="14" fillId="5" borderId="1" xfId="1" applyFont="1" applyFill="1" applyBorder="1"/>
    <xf numFmtId="165" fontId="2" fillId="2" borderId="2" xfId="1" applyNumberFormat="1" applyFont="1" applyFill="1" applyBorder="1"/>
    <xf numFmtId="165" fontId="2" fillId="3" borderId="2" xfId="1" quotePrefix="1" applyNumberFormat="1" applyFont="1" applyFill="1" applyBorder="1" applyAlignment="1">
      <alignment horizontal="right"/>
    </xf>
    <xf numFmtId="0" fontId="14" fillId="5" borderId="8" xfId="1" applyFont="1" applyFill="1" applyBorder="1"/>
    <xf numFmtId="0" fontId="9" fillId="0" borderId="12" xfId="1" applyFont="1" applyFill="1" applyBorder="1"/>
    <xf numFmtId="165" fontId="2" fillId="0" borderId="10" xfId="1" applyNumberFormat="1" applyFont="1" applyFill="1" applyBorder="1"/>
    <xf numFmtId="164" fontId="10" fillId="0" borderId="10" xfId="2" applyNumberFormat="1" applyFont="1" applyFill="1" applyBorder="1"/>
    <xf numFmtId="0" fontId="5" fillId="0" borderId="11" xfId="1" applyFont="1" applyFill="1" applyBorder="1"/>
    <xf numFmtId="0" fontId="0" fillId="0" borderId="0" xfId="0" applyFont="1" applyFill="1"/>
    <xf numFmtId="0" fontId="15" fillId="0" borderId="3" xfId="1" applyFont="1" applyBorder="1"/>
    <xf numFmtId="41" fontId="16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41" fontId="16" fillId="0" borderId="0" xfId="0" applyNumberFormat="1" applyFont="1"/>
    <xf numFmtId="41" fontId="17" fillId="0" borderId="0" xfId="0" applyNumberFormat="1" applyFont="1"/>
    <xf numFmtId="41" fontId="18" fillId="0" borderId="0" xfId="0" applyNumberFormat="1" applyFont="1"/>
    <xf numFmtId="41" fontId="19" fillId="0" borderId="0" xfId="0" applyNumberFormat="1" applyFont="1"/>
    <xf numFmtId="41" fontId="20" fillId="0" borderId="0" xfId="0" quotePrefix="1" applyNumberFormat="1" applyFont="1"/>
    <xf numFmtId="41" fontId="20" fillId="0" borderId="0" xfId="0" applyNumberFormat="1" applyFont="1"/>
    <xf numFmtId="41" fontId="3" fillId="0" borderId="0" xfId="0" applyNumberFormat="1" applyFont="1" applyAlignment="1">
      <alignment horizontal="center"/>
    </xf>
    <xf numFmtId="41" fontId="2" fillId="0" borderId="0" xfId="0" applyNumberFormat="1" applyFont="1" applyFill="1"/>
    <xf numFmtId="41" fontId="3" fillId="0" borderId="0" xfId="0" applyNumberFormat="1" applyFont="1" applyFill="1"/>
    <xf numFmtId="41" fontId="4" fillId="0" borderId="0" xfId="0" applyNumberFormat="1" applyFont="1" applyFill="1"/>
    <xf numFmtId="41" fontId="22" fillId="0" borderId="0" xfId="0" applyNumberFormat="1" applyFont="1"/>
    <xf numFmtId="41" fontId="23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A20" sqref="A20:XFD20"/>
    </sheetView>
  </sheetViews>
  <sheetFormatPr defaultRowHeight="12.75" x14ac:dyDescent="0.2"/>
  <cols>
    <col min="1" max="1" width="11.5703125" style="2" customWidth="1"/>
    <col min="2" max="13" width="12.7109375" style="2" customWidth="1"/>
    <col min="14" max="14" width="14.140625" style="2" customWidth="1"/>
    <col min="15" max="15" width="15.28515625" style="2" customWidth="1"/>
    <col min="16" max="16" width="15.85546875" style="2" customWidth="1"/>
    <col min="17" max="19" width="3.7109375" style="85" customWidth="1"/>
    <col min="20" max="257" width="9.140625" style="2"/>
    <col min="258" max="258" width="48.85546875" style="2" customWidth="1"/>
    <col min="259" max="259" width="12.140625" style="2" customWidth="1"/>
    <col min="260" max="260" width="12.85546875" style="2" customWidth="1"/>
    <col min="261" max="261" width="13.28515625" style="2" customWidth="1"/>
    <col min="262" max="262" width="14.28515625" style="2" customWidth="1"/>
    <col min="263" max="263" width="9.7109375" style="2" bestFit="1" customWidth="1"/>
    <col min="264" max="513" width="9.140625" style="2"/>
    <col min="514" max="514" width="48.85546875" style="2" customWidth="1"/>
    <col min="515" max="515" width="12.140625" style="2" customWidth="1"/>
    <col min="516" max="516" width="12.85546875" style="2" customWidth="1"/>
    <col min="517" max="517" width="13.28515625" style="2" customWidth="1"/>
    <col min="518" max="518" width="14.28515625" style="2" customWidth="1"/>
    <col min="519" max="519" width="9.7109375" style="2" bestFit="1" customWidth="1"/>
    <col min="520" max="769" width="9.140625" style="2"/>
    <col min="770" max="770" width="48.85546875" style="2" customWidth="1"/>
    <col min="771" max="771" width="12.140625" style="2" customWidth="1"/>
    <col min="772" max="772" width="12.85546875" style="2" customWidth="1"/>
    <col min="773" max="773" width="13.28515625" style="2" customWidth="1"/>
    <col min="774" max="774" width="14.28515625" style="2" customWidth="1"/>
    <col min="775" max="775" width="9.7109375" style="2" bestFit="1" customWidth="1"/>
    <col min="776" max="1025" width="9.140625" style="2"/>
    <col min="1026" max="1026" width="48.85546875" style="2" customWidth="1"/>
    <col min="1027" max="1027" width="12.140625" style="2" customWidth="1"/>
    <col min="1028" max="1028" width="12.85546875" style="2" customWidth="1"/>
    <col min="1029" max="1029" width="13.28515625" style="2" customWidth="1"/>
    <col min="1030" max="1030" width="14.28515625" style="2" customWidth="1"/>
    <col min="1031" max="1031" width="9.7109375" style="2" bestFit="1" customWidth="1"/>
    <col min="1032" max="1281" width="9.140625" style="2"/>
    <col min="1282" max="1282" width="48.85546875" style="2" customWidth="1"/>
    <col min="1283" max="1283" width="12.140625" style="2" customWidth="1"/>
    <col min="1284" max="1284" width="12.85546875" style="2" customWidth="1"/>
    <col min="1285" max="1285" width="13.28515625" style="2" customWidth="1"/>
    <col min="1286" max="1286" width="14.28515625" style="2" customWidth="1"/>
    <col min="1287" max="1287" width="9.7109375" style="2" bestFit="1" customWidth="1"/>
    <col min="1288" max="1537" width="9.140625" style="2"/>
    <col min="1538" max="1538" width="48.85546875" style="2" customWidth="1"/>
    <col min="1539" max="1539" width="12.140625" style="2" customWidth="1"/>
    <col min="1540" max="1540" width="12.85546875" style="2" customWidth="1"/>
    <col min="1541" max="1541" width="13.28515625" style="2" customWidth="1"/>
    <col min="1542" max="1542" width="14.28515625" style="2" customWidth="1"/>
    <col min="1543" max="1543" width="9.7109375" style="2" bestFit="1" customWidth="1"/>
    <col min="1544" max="1793" width="9.140625" style="2"/>
    <col min="1794" max="1794" width="48.85546875" style="2" customWidth="1"/>
    <col min="1795" max="1795" width="12.140625" style="2" customWidth="1"/>
    <col min="1796" max="1796" width="12.85546875" style="2" customWidth="1"/>
    <col min="1797" max="1797" width="13.28515625" style="2" customWidth="1"/>
    <col min="1798" max="1798" width="14.28515625" style="2" customWidth="1"/>
    <col min="1799" max="1799" width="9.7109375" style="2" bestFit="1" customWidth="1"/>
    <col min="1800" max="2049" width="9.140625" style="2"/>
    <col min="2050" max="2050" width="48.85546875" style="2" customWidth="1"/>
    <col min="2051" max="2051" width="12.140625" style="2" customWidth="1"/>
    <col min="2052" max="2052" width="12.85546875" style="2" customWidth="1"/>
    <col min="2053" max="2053" width="13.28515625" style="2" customWidth="1"/>
    <col min="2054" max="2054" width="14.28515625" style="2" customWidth="1"/>
    <col min="2055" max="2055" width="9.7109375" style="2" bestFit="1" customWidth="1"/>
    <col min="2056" max="2305" width="9.140625" style="2"/>
    <col min="2306" max="2306" width="48.85546875" style="2" customWidth="1"/>
    <col min="2307" max="2307" width="12.140625" style="2" customWidth="1"/>
    <col min="2308" max="2308" width="12.85546875" style="2" customWidth="1"/>
    <col min="2309" max="2309" width="13.28515625" style="2" customWidth="1"/>
    <col min="2310" max="2310" width="14.28515625" style="2" customWidth="1"/>
    <col min="2311" max="2311" width="9.7109375" style="2" bestFit="1" customWidth="1"/>
    <col min="2312" max="2561" width="9.140625" style="2"/>
    <col min="2562" max="2562" width="48.85546875" style="2" customWidth="1"/>
    <col min="2563" max="2563" width="12.140625" style="2" customWidth="1"/>
    <col min="2564" max="2564" width="12.85546875" style="2" customWidth="1"/>
    <col min="2565" max="2565" width="13.28515625" style="2" customWidth="1"/>
    <col min="2566" max="2566" width="14.28515625" style="2" customWidth="1"/>
    <col min="2567" max="2567" width="9.7109375" style="2" bestFit="1" customWidth="1"/>
    <col min="2568" max="2817" width="9.140625" style="2"/>
    <col min="2818" max="2818" width="48.85546875" style="2" customWidth="1"/>
    <col min="2819" max="2819" width="12.140625" style="2" customWidth="1"/>
    <col min="2820" max="2820" width="12.85546875" style="2" customWidth="1"/>
    <col min="2821" max="2821" width="13.28515625" style="2" customWidth="1"/>
    <col min="2822" max="2822" width="14.28515625" style="2" customWidth="1"/>
    <col min="2823" max="2823" width="9.7109375" style="2" bestFit="1" customWidth="1"/>
    <col min="2824" max="3073" width="9.140625" style="2"/>
    <col min="3074" max="3074" width="48.85546875" style="2" customWidth="1"/>
    <col min="3075" max="3075" width="12.140625" style="2" customWidth="1"/>
    <col min="3076" max="3076" width="12.85546875" style="2" customWidth="1"/>
    <col min="3077" max="3077" width="13.28515625" style="2" customWidth="1"/>
    <col min="3078" max="3078" width="14.28515625" style="2" customWidth="1"/>
    <col min="3079" max="3079" width="9.7109375" style="2" bestFit="1" customWidth="1"/>
    <col min="3080" max="3329" width="9.140625" style="2"/>
    <col min="3330" max="3330" width="48.85546875" style="2" customWidth="1"/>
    <col min="3331" max="3331" width="12.140625" style="2" customWidth="1"/>
    <col min="3332" max="3332" width="12.85546875" style="2" customWidth="1"/>
    <col min="3333" max="3333" width="13.28515625" style="2" customWidth="1"/>
    <col min="3334" max="3334" width="14.28515625" style="2" customWidth="1"/>
    <col min="3335" max="3335" width="9.7109375" style="2" bestFit="1" customWidth="1"/>
    <col min="3336" max="3585" width="9.140625" style="2"/>
    <col min="3586" max="3586" width="48.85546875" style="2" customWidth="1"/>
    <col min="3587" max="3587" width="12.140625" style="2" customWidth="1"/>
    <col min="3588" max="3588" width="12.85546875" style="2" customWidth="1"/>
    <col min="3589" max="3589" width="13.28515625" style="2" customWidth="1"/>
    <col min="3590" max="3590" width="14.28515625" style="2" customWidth="1"/>
    <col min="3591" max="3591" width="9.7109375" style="2" bestFit="1" customWidth="1"/>
    <col min="3592" max="3841" width="9.140625" style="2"/>
    <col min="3842" max="3842" width="48.85546875" style="2" customWidth="1"/>
    <col min="3843" max="3843" width="12.140625" style="2" customWidth="1"/>
    <col min="3844" max="3844" width="12.85546875" style="2" customWidth="1"/>
    <col min="3845" max="3845" width="13.28515625" style="2" customWidth="1"/>
    <col min="3846" max="3846" width="14.28515625" style="2" customWidth="1"/>
    <col min="3847" max="3847" width="9.7109375" style="2" bestFit="1" customWidth="1"/>
    <col min="3848" max="4097" width="9.140625" style="2"/>
    <col min="4098" max="4098" width="48.85546875" style="2" customWidth="1"/>
    <col min="4099" max="4099" width="12.140625" style="2" customWidth="1"/>
    <col min="4100" max="4100" width="12.85546875" style="2" customWidth="1"/>
    <col min="4101" max="4101" width="13.28515625" style="2" customWidth="1"/>
    <col min="4102" max="4102" width="14.28515625" style="2" customWidth="1"/>
    <col min="4103" max="4103" width="9.7109375" style="2" bestFit="1" customWidth="1"/>
    <col min="4104" max="4353" width="9.140625" style="2"/>
    <col min="4354" max="4354" width="48.85546875" style="2" customWidth="1"/>
    <col min="4355" max="4355" width="12.140625" style="2" customWidth="1"/>
    <col min="4356" max="4356" width="12.85546875" style="2" customWidth="1"/>
    <col min="4357" max="4357" width="13.28515625" style="2" customWidth="1"/>
    <col min="4358" max="4358" width="14.28515625" style="2" customWidth="1"/>
    <col min="4359" max="4359" width="9.7109375" style="2" bestFit="1" customWidth="1"/>
    <col min="4360" max="4609" width="9.140625" style="2"/>
    <col min="4610" max="4610" width="48.85546875" style="2" customWidth="1"/>
    <col min="4611" max="4611" width="12.140625" style="2" customWidth="1"/>
    <col min="4612" max="4612" width="12.85546875" style="2" customWidth="1"/>
    <col min="4613" max="4613" width="13.28515625" style="2" customWidth="1"/>
    <col min="4614" max="4614" width="14.28515625" style="2" customWidth="1"/>
    <col min="4615" max="4615" width="9.7109375" style="2" bestFit="1" customWidth="1"/>
    <col min="4616" max="4865" width="9.140625" style="2"/>
    <col min="4866" max="4866" width="48.85546875" style="2" customWidth="1"/>
    <col min="4867" max="4867" width="12.140625" style="2" customWidth="1"/>
    <col min="4868" max="4868" width="12.85546875" style="2" customWidth="1"/>
    <col min="4869" max="4869" width="13.28515625" style="2" customWidth="1"/>
    <col min="4870" max="4870" width="14.28515625" style="2" customWidth="1"/>
    <col min="4871" max="4871" width="9.7109375" style="2" bestFit="1" customWidth="1"/>
    <col min="4872" max="5121" width="9.140625" style="2"/>
    <col min="5122" max="5122" width="48.85546875" style="2" customWidth="1"/>
    <col min="5123" max="5123" width="12.140625" style="2" customWidth="1"/>
    <col min="5124" max="5124" width="12.85546875" style="2" customWidth="1"/>
    <col min="5125" max="5125" width="13.28515625" style="2" customWidth="1"/>
    <col min="5126" max="5126" width="14.28515625" style="2" customWidth="1"/>
    <col min="5127" max="5127" width="9.7109375" style="2" bestFit="1" customWidth="1"/>
    <col min="5128" max="5377" width="9.140625" style="2"/>
    <col min="5378" max="5378" width="48.85546875" style="2" customWidth="1"/>
    <col min="5379" max="5379" width="12.140625" style="2" customWidth="1"/>
    <col min="5380" max="5380" width="12.85546875" style="2" customWidth="1"/>
    <col min="5381" max="5381" width="13.28515625" style="2" customWidth="1"/>
    <col min="5382" max="5382" width="14.28515625" style="2" customWidth="1"/>
    <col min="5383" max="5383" width="9.7109375" style="2" bestFit="1" customWidth="1"/>
    <col min="5384" max="5633" width="9.140625" style="2"/>
    <col min="5634" max="5634" width="48.85546875" style="2" customWidth="1"/>
    <col min="5635" max="5635" width="12.140625" style="2" customWidth="1"/>
    <col min="5636" max="5636" width="12.85546875" style="2" customWidth="1"/>
    <col min="5637" max="5637" width="13.28515625" style="2" customWidth="1"/>
    <col min="5638" max="5638" width="14.28515625" style="2" customWidth="1"/>
    <col min="5639" max="5639" width="9.7109375" style="2" bestFit="1" customWidth="1"/>
    <col min="5640" max="5889" width="9.140625" style="2"/>
    <col min="5890" max="5890" width="48.85546875" style="2" customWidth="1"/>
    <col min="5891" max="5891" width="12.140625" style="2" customWidth="1"/>
    <col min="5892" max="5892" width="12.85546875" style="2" customWidth="1"/>
    <col min="5893" max="5893" width="13.28515625" style="2" customWidth="1"/>
    <col min="5894" max="5894" width="14.28515625" style="2" customWidth="1"/>
    <col min="5895" max="5895" width="9.7109375" style="2" bestFit="1" customWidth="1"/>
    <col min="5896" max="6145" width="9.140625" style="2"/>
    <col min="6146" max="6146" width="48.85546875" style="2" customWidth="1"/>
    <col min="6147" max="6147" width="12.140625" style="2" customWidth="1"/>
    <col min="6148" max="6148" width="12.85546875" style="2" customWidth="1"/>
    <col min="6149" max="6149" width="13.28515625" style="2" customWidth="1"/>
    <col min="6150" max="6150" width="14.28515625" style="2" customWidth="1"/>
    <col min="6151" max="6151" width="9.7109375" style="2" bestFit="1" customWidth="1"/>
    <col min="6152" max="6401" width="9.140625" style="2"/>
    <col min="6402" max="6402" width="48.85546875" style="2" customWidth="1"/>
    <col min="6403" max="6403" width="12.140625" style="2" customWidth="1"/>
    <col min="6404" max="6404" width="12.85546875" style="2" customWidth="1"/>
    <col min="6405" max="6405" width="13.28515625" style="2" customWidth="1"/>
    <col min="6406" max="6406" width="14.28515625" style="2" customWidth="1"/>
    <col min="6407" max="6407" width="9.7109375" style="2" bestFit="1" customWidth="1"/>
    <col min="6408" max="6657" width="9.140625" style="2"/>
    <col min="6658" max="6658" width="48.85546875" style="2" customWidth="1"/>
    <col min="6659" max="6659" width="12.140625" style="2" customWidth="1"/>
    <col min="6660" max="6660" width="12.85546875" style="2" customWidth="1"/>
    <col min="6661" max="6661" width="13.28515625" style="2" customWidth="1"/>
    <col min="6662" max="6662" width="14.28515625" style="2" customWidth="1"/>
    <col min="6663" max="6663" width="9.7109375" style="2" bestFit="1" customWidth="1"/>
    <col min="6664" max="6913" width="9.140625" style="2"/>
    <col min="6914" max="6914" width="48.85546875" style="2" customWidth="1"/>
    <col min="6915" max="6915" width="12.140625" style="2" customWidth="1"/>
    <col min="6916" max="6916" width="12.85546875" style="2" customWidth="1"/>
    <col min="6917" max="6917" width="13.28515625" style="2" customWidth="1"/>
    <col min="6918" max="6918" width="14.28515625" style="2" customWidth="1"/>
    <col min="6919" max="6919" width="9.7109375" style="2" bestFit="1" customWidth="1"/>
    <col min="6920" max="7169" width="9.140625" style="2"/>
    <col min="7170" max="7170" width="48.85546875" style="2" customWidth="1"/>
    <col min="7171" max="7171" width="12.140625" style="2" customWidth="1"/>
    <col min="7172" max="7172" width="12.85546875" style="2" customWidth="1"/>
    <col min="7173" max="7173" width="13.28515625" style="2" customWidth="1"/>
    <col min="7174" max="7174" width="14.28515625" style="2" customWidth="1"/>
    <col min="7175" max="7175" width="9.7109375" style="2" bestFit="1" customWidth="1"/>
    <col min="7176" max="7425" width="9.140625" style="2"/>
    <col min="7426" max="7426" width="48.85546875" style="2" customWidth="1"/>
    <col min="7427" max="7427" width="12.140625" style="2" customWidth="1"/>
    <col min="7428" max="7428" width="12.85546875" style="2" customWidth="1"/>
    <col min="7429" max="7429" width="13.28515625" style="2" customWidth="1"/>
    <col min="7430" max="7430" width="14.28515625" style="2" customWidth="1"/>
    <col min="7431" max="7431" width="9.7109375" style="2" bestFit="1" customWidth="1"/>
    <col min="7432" max="7681" width="9.140625" style="2"/>
    <col min="7682" max="7682" width="48.85546875" style="2" customWidth="1"/>
    <col min="7683" max="7683" width="12.140625" style="2" customWidth="1"/>
    <col min="7684" max="7684" width="12.85546875" style="2" customWidth="1"/>
    <col min="7685" max="7685" width="13.28515625" style="2" customWidth="1"/>
    <col min="7686" max="7686" width="14.28515625" style="2" customWidth="1"/>
    <col min="7687" max="7687" width="9.7109375" style="2" bestFit="1" customWidth="1"/>
    <col min="7688" max="7937" width="9.140625" style="2"/>
    <col min="7938" max="7938" width="48.85546875" style="2" customWidth="1"/>
    <col min="7939" max="7939" width="12.140625" style="2" customWidth="1"/>
    <col min="7940" max="7940" width="12.85546875" style="2" customWidth="1"/>
    <col min="7941" max="7941" width="13.28515625" style="2" customWidth="1"/>
    <col min="7942" max="7942" width="14.28515625" style="2" customWidth="1"/>
    <col min="7943" max="7943" width="9.7109375" style="2" bestFit="1" customWidth="1"/>
    <col min="7944" max="8193" width="9.140625" style="2"/>
    <col min="8194" max="8194" width="48.85546875" style="2" customWidth="1"/>
    <col min="8195" max="8195" width="12.140625" style="2" customWidth="1"/>
    <col min="8196" max="8196" width="12.85546875" style="2" customWidth="1"/>
    <col min="8197" max="8197" width="13.28515625" style="2" customWidth="1"/>
    <col min="8198" max="8198" width="14.28515625" style="2" customWidth="1"/>
    <col min="8199" max="8199" width="9.7109375" style="2" bestFit="1" customWidth="1"/>
    <col min="8200" max="8449" width="9.140625" style="2"/>
    <col min="8450" max="8450" width="48.85546875" style="2" customWidth="1"/>
    <col min="8451" max="8451" width="12.140625" style="2" customWidth="1"/>
    <col min="8452" max="8452" width="12.85546875" style="2" customWidth="1"/>
    <col min="8453" max="8453" width="13.28515625" style="2" customWidth="1"/>
    <col min="8454" max="8454" width="14.28515625" style="2" customWidth="1"/>
    <col min="8455" max="8455" width="9.7109375" style="2" bestFit="1" customWidth="1"/>
    <col min="8456" max="8705" width="9.140625" style="2"/>
    <col min="8706" max="8706" width="48.85546875" style="2" customWidth="1"/>
    <col min="8707" max="8707" width="12.140625" style="2" customWidth="1"/>
    <col min="8708" max="8708" width="12.85546875" style="2" customWidth="1"/>
    <col min="8709" max="8709" width="13.28515625" style="2" customWidth="1"/>
    <col min="8710" max="8710" width="14.28515625" style="2" customWidth="1"/>
    <col min="8711" max="8711" width="9.7109375" style="2" bestFit="1" customWidth="1"/>
    <col min="8712" max="8961" width="9.140625" style="2"/>
    <col min="8962" max="8962" width="48.85546875" style="2" customWidth="1"/>
    <col min="8963" max="8963" width="12.140625" style="2" customWidth="1"/>
    <col min="8964" max="8964" width="12.85546875" style="2" customWidth="1"/>
    <col min="8965" max="8965" width="13.28515625" style="2" customWidth="1"/>
    <col min="8966" max="8966" width="14.28515625" style="2" customWidth="1"/>
    <col min="8967" max="8967" width="9.7109375" style="2" bestFit="1" customWidth="1"/>
    <col min="8968" max="9217" width="9.140625" style="2"/>
    <col min="9218" max="9218" width="48.85546875" style="2" customWidth="1"/>
    <col min="9219" max="9219" width="12.140625" style="2" customWidth="1"/>
    <col min="9220" max="9220" width="12.85546875" style="2" customWidth="1"/>
    <col min="9221" max="9221" width="13.28515625" style="2" customWidth="1"/>
    <col min="9222" max="9222" width="14.28515625" style="2" customWidth="1"/>
    <col min="9223" max="9223" width="9.7109375" style="2" bestFit="1" customWidth="1"/>
    <col min="9224" max="9473" width="9.140625" style="2"/>
    <col min="9474" max="9474" width="48.85546875" style="2" customWidth="1"/>
    <col min="9475" max="9475" width="12.140625" style="2" customWidth="1"/>
    <col min="9476" max="9476" width="12.85546875" style="2" customWidth="1"/>
    <col min="9477" max="9477" width="13.28515625" style="2" customWidth="1"/>
    <col min="9478" max="9478" width="14.28515625" style="2" customWidth="1"/>
    <col min="9479" max="9479" width="9.7109375" style="2" bestFit="1" customWidth="1"/>
    <col min="9480" max="9729" width="9.140625" style="2"/>
    <col min="9730" max="9730" width="48.85546875" style="2" customWidth="1"/>
    <col min="9731" max="9731" width="12.140625" style="2" customWidth="1"/>
    <col min="9732" max="9732" width="12.85546875" style="2" customWidth="1"/>
    <col min="9733" max="9733" width="13.28515625" style="2" customWidth="1"/>
    <col min="9734" max="9734" width="14.28515625" style="2" customWidth="1"/>
    <col min="9735" max="9735" width="9.7109375" style="2" bestFit="1" customWidth="1"/>
    <col min="9736" max="9985" width="9.140625" style="2"/>
    <col min="9986" max="9986" width="48.85546875" style="2" customWidth="1"/>
    <col min="9987" max="9987" width="12.140625" style="2" customWidth="1"/>
    <col min="9988" max="9988" width="12.85546875" style="2" customWidth="1"/>
    <col min="9989" max="9989" width="13.28515625" style="2" customWidth="1"/>
    <col min="9990" max="9990" width="14.28515625" style="2" customWidth="1"/>
    <col min="9991" max="9991" width="9.7109375" style="2" bestFit="1" customWidth="1"/>
    <col min="9992" max="10241" width="9.140625" style="2"/>
    <col min="10242" max="10242" width="48.85546875" style="2" customWidth="1"/>
    <col min="10243" max="10243" width="12.140625" style="2" customWidth="1"/>
    <col min="10244" max="10244" width="12.85546875" style="2" customWidth="1"/>
    <col min="10245" max="10245" width="13.28515625" style="2" customWidth="1"/>
    <col min="10246" max="10246" width="14.28515625" style="2" customWidth="1"/>
    <col min="10247" max="10247" width="9.7109375" style="2" bestFit="1" customWidth="1"/>
    <col min="10248" max="10497" width="9.140625" style="2"/>
    <col min="10498" max="10498" width="48.85546875" style="2" customWidth="1"/>
    <col min="10499" max="10499" width="12.140625" style="2" customWidth="1"/>
    <col min="10500" max="10500" width="12.85546875" style="2" customWidth="1"/>
    <col min="10501" max="10501" width="13.28515625" style="2" customWidth="1"/>
    <col min="10502" max="10502" width="14.28515625" style="2" customWidth="1"/>
    <col min="10503" max="10503" width="9.7109375" style="2" bestFit="1" customWidth="1"/>
    <col min="10504" max="10753" width="9.140625" style="2"/>
    <col min="10754" max="10754" width="48.85546875" style="2" customWidth="1"/>
    <col min="10755" max="10755" width="12.140625" style="2" customWidth="1"/>
    <col min="10756" max="10756" width="12.85546875" style="2" customWidth="1"/>
    <col min="10757" max="10757" width="13.28515625" style="2" customWidth="1"/>
    <col min="10758" max="10758" width="14.28515625" style="2" customWidth="1"/>
    <col min="10759" max="10759" width="9.7109375" style="2" bestFit="1" customWidth="1"/>
    <col min="10760" max="11009" width="9.140625" style="2"/>
    <col min="11010" max="11010" width="48.85546875" style="2" customWidth="1"/>
    <col min="11011" max="11011" width="12.140625" style="2" customWidth="1"/>
    <col min="11012" max="11012" width="12.85546875" style="2" customWidth="1"/>
    <col min="11013" max="11013" width="13.28515625" style="2" customWidth="1"/>
    <col min="11014" max="11014" width="14.28515625" style="2" customWidth="1"/>
    <col min="11015" max="11015" width="9.7109375" style="2" bestFit="1" customWidth="1"/>
    <col min="11016" max="11265" width="9.140625" style="2"/>
    <col min="11266" max="11266" width="48.85546875" style="2" customWidth="1"/>
    <col min="11267" max="11267" width="12.140625" style="2" customWidth="1"/>
    <col min="11268" max="11268" width="12.85546875" style="2" customWidth="1"/>
    <col min="11269" max="11269" width="13.28515625" style="2" customWidth="1"/>
    <col min="11270" max="11270" width="14.28515625" style="2" customWidth="1"/>
    <col min="11271" max="11271" width="9.7109375" style="2" bestFit="1" customWidth="1"/>
    <col min="11272" max="11521" width="9.140625" style="2"/>
    <col min="11522" max="11522" width="48.85546875" style="2" customWidth="1"/>
    <col min="11523" max="11523" width="12.140625" style="2" customWidth="1"/>
    <col min="11524" max="11524" width="12.85546875" style="2" customWidth="1"/>
    <col min="11525" max="11525" width="13.28515625" style="2" customWidth="1"/>
    <col min="11526" max="11526" width="14.28515625" style="2" customWidth="1"/>
    <col min="11527" max="11527" width="9.7109375" style="2" bestFit="1" customWidth="1"/>
    <col min="11528" max="11777" width="9.140625" style="2"/>
    <col min="11778" max="11778" width="48.85546875" style="2" customWidth="1"/>
    <col min="11779" max="11779" width="12.140625" style="2" customWidth="1"/>
    <col min="11780" max="11780" width="12.85546875" style="2" customWidth="1"/>
    <col min="11781" max="11781" width="13.28515625" style="2" customWidth="1"/>
    <col min="11782" max="11782" width="14.28515625" style="2" customWidth="1"/>
    <col min="11783" max="11783" width="9.7109375" style="2" bestFit="1" customWidth="1"/>
    <col min="11784" max="12033" width="9.140625" style="2"/>
    <col min="12034" max="12034" width="48.85546875" style="2" customWidth="1"/>
    <col min="12035" max="12035" width="12.140625" style="2" customWidth="1"/>
    <col min="12036" max="12036" width="12.85546875" style="2" customWidth="1"/>
    <col min="12037" max="12037" width="13.28515625" style="2" customWidth="1"/>
    <col min="12038" max="12038" width="14.28515625" style="2" customWidth="1"/>
    <col min="12039" max="12039" width="9.7109375" style="2" bestFit="1" customWidth="1"/>
    <col min="12040" max="12289" width="9.140625" style="2"/>
    <col min="12290" max="12290" width="48.85546875" style="2" customWidth="1"/>
    <col min="12291" max="12291" width="12.140625" style="2" customWidth="1"/>
    <col min="12292" max="12292" width="12.85546875" style="2" customWidth="1"/>
    <col min="12293" max="12293" width="13.28515625" style="2" customWidth="1"/>
    <col min="12294" max="12294" width="14.28515625" style="2" customWidth="1"/>
    <col min="12295" max="12295" width="9.7109375" style="2" bestFit="1" customWidth="1"/>
    <col min="12296" max="12545" width="9.140625" style="2"/>
    <col min="12546" max="12546" width="48.85546875" style="2" customWidth="1"/>
    <col min="12547" max="12547" width="12.140625" style="2" customWidth="1"/>
    <col min="12548" max="12548" width="12.85546875" style="2" customWidth="1"/>
    <col min="12549" max="12549" width="13.28515625" style="2" customWidth="1"/>
    <col min="12550" max="12550" width="14.28515625" style="2" customWidth="1"/>
    <col min="12551" max="12551" width="9.7109375" style="2" bestFit="1" customWidth="1"/>
    <col min="12552" max="12801" width="9.140625" style="2"/>
    <col min="12802" max="12802" width="48.85546875" style="2" customWidth="1"/>
    <col min="12803" max="12803" width="12.140625" style="2" customWidth="1"/>
    <col min="12804" max="12804" width="12.85546875" style="2" customWidth="1"/>
    <col min="12805" max="12805" width="13.28515625" style="2" customWidth="1"/>
    <col min="12806" max="12806" width="14.28515625" style="2" customWidth="1"/>
    <col min="12807" max="12807" width="9.7109375" style="2" bestFit="1" customWidth="1"/>
    <col min="12808" max="13057" width="9.140625" style="2"/>
    <col min="13058" max="13058" width="48.85546875" style="2" customWidth="1"/>
    <col min="13059" max="13059" width="12.140625" style="2" customWidth="1"/>
    <col min="13060" max="13060" width="12.85546875" style="2" customWidth="1"/>
    <col min="13061" max="13061" width="13.28515625" style="2" customWidth="1"/>
    <col min="13062" max="13062" width="14.28515625" style="2" customWidth="1"/>
    <col min="13063" max="13063" width="9.7109375" style="2" bestFit="1" customWidth="1"/>
    <col min="13064" max="13313" width="9.140625" style="2"/>
    <col min="13314" max="13314" width="48.85546875" style="2" customWidth="1"/>
    <col min="13315" max="13315" width="12.140625" style="2" customWidth="1"/>
    <col min="13316" max="13316" width="12.85546875" style="2" customWidth="1"/>
    <col min="13317" max="13317" width="13.28515625" style="2" customWidth="1"/>
    <col min="13318" max="13318" width="14.28515625" style="2" customWidth="1"/>
    <col min="13319" max="13319" width="9.7109375" style="2" bestFit="1" customWidth="1"/>
    <col min="13320" max="13569" width="9.140625" style="2"/>
    <col min="13570" max="13570" width="48.85546875" style="2" customWidth="1"/>
    <col min="13571" max="13571" width="12.140625" style="2" customWidth="1"/>
    <col min="13572" max="13572" width="12.85546875" style="2" customWidth="1"/>
    <col min="13573" max="13573" width="13.28515625" style="2" customWidth="1"/>
    <col min="13574" max="13574" width="14.28515625" style="2" customWidth="1"/>
    <col min="13575" max="13575" width="9.7109375" style="2" bestFit="1" customWidth="1"/>
    <col min="13576" max="13825" width="9.140625" style="2"/>
    <col min="13826" max="13826" width="48.85546875" style="2" customWidth="1"/>
    <col min="13827" max="13827" width="12.140625" style="2" customWidth="1"/>
    <col min="13828" max="13828" width="12.85546875" style="2" customWidth="1"/>
    <col min="13829" max="13829" width="13.28515625" style="2" customWidth="1"/>
    <col min="13830" max="13830" width="14.28515625" style="2" customWidth="1"/>
    <col min="13831" max="13831" width="9.7109375" style="2" bestFit="1" customWidth="1"/>
    <col min="13832" max="14081" width="9.140625" style="2"/>
    <col min="14082" max="14082" width="48.85546875" style="2" customWidth="1"/>
    <col min="14083" max="14083" width="12.140625" style="2" customWidth="1"/>
    <col min="14084" max="14084" width="12.85546875" style="2" customWidth="1"/>
    <col min="14085" max="14085" width="13.28515625" style="2" customWidth="1"/>
    <col min="14086" max="14086" width="14.28515625" style="2" customWidth="1"/>
    <col min="14087" max="14087" width="9.7109375" style="2" bestFit="1" customWidth="1"/>
    <col min="14088" max="14337" width="9.140625" style="2"/>
    <col min="14338" max="14338" width="48.85546875" style="2" customWidth="1"/>
    <col min="14339" max="14339" width="12.140625" style="2" customWidth="1"/>
    <col min="14340" max="14340" width="12.85546875" style="2" customWidth="1"/>
    <col min="14341" max="14341" width="13.28515625" style="2" customWidth="1"/>
    <col min="14342" max="14342" width="14.28515625" style="2" customWidth="1"/>
    <col min="14343" max="14343" width="9.7109375" style="2" bestFit="1" customWidth="1"/>
    <col min="14344" max="14593" width="9.140625" style="2"/>
    <col min="14594" max="14594" width="48.85546875" style="2" customWidth="1"/>
    <col min="14595" max="14595" width="12.140625" style="2" customWidth="1"/>
    <col min="14596" max="14596" width="12.85546875" style="2" customWidth="1"/>
    <col min="14597" max="14597" width="13.28515625" style="2" customWidth="1"/>
    <col min="14598" max="14598" width="14.28515625" style="2" customWidth="1"/>
    <col min="14599" max="14599" width="9.7109375" style="2" bestFit="1" customWidth="1"/>
    <col min="14600" max="14849" width="9.140625" style="2"/>
    <col min="14850" max="14850" width="48.85546875" style="2" customWidth="1"/>
    <col min="14851" max="14851" width="12.140625" style="2" customWidth="1"/>
    <col min="14852" max="14852" width="12.85546875" style="2" customWidth="1"/>
    <col min="14853" max="14853" width="13.28515625" style="2" customWidth="1"/>
    <col min="14854" max="14854" width="14.28515625" style="2" customWidth="1"/>
    <col min="14855" max="14855" width="9.7109375" style="2" bestFit="1" customWidth="1"/>
    <col min="14856" max="15105" width="9.140625" style="2"/>
    <col min="15106" max="15106" width="48.85546875" style="2" customWidth="1"/>
    <col min="15107" max="15107" width="12.140625" style="2" customWidth="1"/>
    <col min="15108" max="15108" width="12.85546875" style="2" customWidth="1"/>
    <col min="15109" max="15109" width="13.28515625" style="2" customWidth="1"/>
    <col min="15110" max="15110" width="14.28515625" style="2" customWidth="1"/>
    <col min="15111" max="15111" width="9.7109375" style="2" bestFit="1" customWidth="1"/>
    <col min="15112" max="15361" width="9.140625" style="2"/>
    <col min="15362" max="15362" width="48.85546875" style="2" customWidth="1"/>
    <col min="15363" max="15363" width="12.140625" style="2" customWidth="1"/>
    <col min="15364" max="15364" width="12.85546875" style="2" customWidth="1"/>
    <col min="15365" max="15365" width="13.28515625" style="2" customWidth="1"/>
    <col min="15366" max="15366" width="14.28515625" style="2" customWidth="1"/>
    <col min="15367" max="15367" width="9.7109375" style="2" bestFit="1" customWidth="1"/>
    <col min="15368" max="15617" width="9.140625" style="2"/>
    <col min="15618" max="15618" width="48.85546875" style="2" customWidth="1"/>
    <col min="15619" max="15619" width="12.140625" style="2" customWidth="1"/>
    <col min="15620" max="15620" width="12.85546875" style="2" customWidth="1"/>
    <col min="15621" max="15621" width="13.28515625" style="2" customWidth="1"/>
    <col min="15622" max="15622" width="14.28515625" style="2" customWidth="1"/>
    <col min="15623" max="15623" width="9.7109375" style="2" bestFit="1" customWidth="1"/>
    <col min="15624" max="15873" width="9.140625" style="2"/>
    <col min="15874" max="15874" width="48.85546875" style="2" customWidth="1"/>
    <col min="15875" max="15875" width="12.140625" style="2" customWidth="1"/>
    <col min="15876" max="15876" width="12.85546875" style="2" customWidth="1"/>
    <col min="15877" max="15877" width="13.28515625" style="2" customWidth="1"/>
    <col min="15878" max="15878" width="14.28515625" style="2" customWidth="1"/>
    <col min="15879" max="15879" width="9.7109375" style="2" bestFit="1" customWidth="1"/>
    <col min="15880" max="16129" width="9.140625" style="2"/>
    <col min="16130" max="16130" width="48.85546875" style="2" customWidth="1"/>
    <col min="16131" max="16131" width="12.140625" style="2" customWidth="1"/>
    <col min="16132" max="16132" width="12.85546875" style="2" customWidth="1"/>
    <col min="16133" max="16133" width="13.28515625" style="2" customWidth="1"/>
    <col min="16134" max="16134" width="14.28515625" style="2" customWidth="1"/>
    <col min="16135" max="16135" width="9.7109375" style="2" bestFit="1" customWidth="1"/>
    <col min="16136" max="16384" width="9.140625" style="2"/>
  </cols>
  <sheetData>
    <row r="1" spans="1:19" x14ac:dyDescent="0.2">
      <c r="A1" s="2" t="s">
        <v>0</v>
      </c>
    </row>
    <row r="2" spans="1:19" x14ac:dyDescent="0.2">
      <c r="A2" s="2" t="s">
        <v>69</v>
      </c>
    </row>
    <row r="4" spans="1:19" ht="15" x14ac:dyDescent="0.35">
      <c r="B4" s="87" t="s">
        <v>8</v>
      </c>
      <c r="C4" s="87"/>
      <c r="D4" s="87"/>
      <c r="E4" s="87" t="s">
        <v>10</v>
      </c>
      <c r="F4" s="87"/>
      <c r="G4" s="87"/>
      <c r="H4" s="87" t="s">
        <v>11</v>
      </c>
      <c r="I4" s="87"/>
      <c r="J4" s="87"/>
      <c r="K4" s="87" t="s">
        <v>9</v>
      </c>
      <c r="L4" s="87"/>
      <c r="M4" s="87"/>
      <c r="N4" s="87" t="s">
        <v>1</v>
      </c>
      <c r="O4" s="87"/>
      <c r="P4" s="87"/>
    </row>
    <row r="5" spans="1:19" s="81" customFormat="1" ht="15" x14ac:dyDescent="0.35">
      <c r="A5" s="2"/>
      <c r="B5" s="81" t="s">
        <v>12</v>
      </c>
      <c r="C5" s="81" t="s">
        <v>13</v>
      </c>
      <c r="D5" s="81" t="s">
        <v>70</v>
      </c>
      <c r="E5" s="81" t="s">
        <v>12</v>
      </c>
      <c r="F5" s="81" t="s">
        <v>13</v>
      </c>
      <c r="G5" s="81" t="s">
        <v>70</v>
      </c>
      <c r="H5" s="81" t="s">
        <v>12</v>
      </c>
      <c r="I5" s="81" t="s">
        <v>13</v>
      </c>
      <c r="J5" s="81" t="s">
        <v>70</v>
      </c>
      <c r="K5" s="81" t="s">
        <v>12</v>
      </c>
      <c r="L5" s="81" t="s">
        <v>13</v>
      </c>
      <c r="M5" s="81" t="s">
        <v>70</v>
      </c>
      <c r="N5" s="81" t="s">
        <v>12</v>
      </c>
      <c r="O5" s="81" t="s">
        <v>13</v>
      </c>
      <c r="P5" s="81" t="s">
        <v>70</v>
      </c>
      <c r="Q5" s="86"/>
      <c r="R5" s="86"/>
      <c r="S5" s="86"/>
    </row>
    <row r="6" spans="1:19" x14ac:dyDescent="0.2">
      <c r="A6" s="3" t="s">
        <v>15</v>
      </c>
      <c r="B6" s="2">
        <v>0</v>
      </c>
      <c r="C6" s="2">
        <v>20000</v>
      </c>
      <c r="D6" s="2">
        <v>20000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20000</v>
      </c>
      <c r="M6" s="2">
        <v>20000</v>
      </c>
      <c r="N6" s="2">
        <f t="shared" ref="N6:N19" si="0">SUM(B6+K6+E6+H6)</f>
        <v>0</v>
      </c>
      <c r="O6" s="2">
        <f t="shared" ref="O6:O19" si="1">SUM(C6+L6+F6+I6)</f>
        <v>40000</v>
      </c>
      <c r="P6" s="2">
        <f>SUM(D6+G6+J6+M6)</f>
        <v>40000</v>
      </c>
      <c r="Q6" s="85">
        <f t="shared" ref="Q6:Q20" si="2">SUM(N6-H6-E6-K6-B6)</f>
        <v>0</v>
      </c>
      <c r="R6" s="85">
        <f t="shared" ref="R6:R20" si="3">SUM(P6-J6-G6-M6-D6)</f>
        <v>0</v>
      </c>
      <c r="S6" s="85">
        <f t="shared" ref="S6:S19" si="4">SUM(P6-M6-J6-G6-D6)</f>
        <v>0</v>
      </c>
    </row>
    <row r="7" spans="1:19" x14ac:dyDescent="0.2">
      <c r="A7" s="3" t="s">
        <v>16</v>
      </c>
      <c r="B7" s="2">
        <v>0</v>
      </c>
      <c r="C7" s="2">
        <f>SUM(25000+25000)</f>
        <v>50000</v>
      </c>
      <c r="D7" s="2">
        <v>27500</v>
      </c>
      <c r="E7" s="2">
        <v>0</v>
      </c>
      <c r="F7" s="2">
        <v>20000</v>
      </c>
      <c r="G7" s="2">
        <f>SUM(20000+3000)</f>
        <v>23000</v>
      </c>
      <c r="H7" s="2">
        <v>0</v>
      </c>
      <c r="I7" s="2">
        <v>20000</v>
      </c>
      <c r="J7" s="2">
        <f>SUM(20000+3075)</f>
        <v>23075</v>
      </c>
      <c r="K7" s="2">
        <v>0</v>
      </c>
      <c r="L7" s="2">
        <v>5000</v>
      </c>
      <c r="M7" s="2">
        <v>5400</v>
      </c>
      <c r="N7" s="2">
        <f t="shared" si="0"/>
        <v>0</v>
      </c>
      <c r="O7" s="2">
        <f t="shared" si="1"/>
        <v>95000</v>
      </c>
      <c r="P7" s="2">
        <f t="shared" ref="P7:P19" si="5">SUM(D7+G7+J7+M7)</f>
        <v>78975</v>
      </c>
      <c r="Q7" s="85">
        <f t="shared" si="2"/>
        <v>0</v>
      </c>
      <c r="R7" s="85">
        <f t="shared" si="3"/>
        <v>0</v>
      </c>
      <c r="S7" s="85">
        <f t="shared" si="4"/>
        <v>0</v>
      </c>
    </row>
    <row r="8" spans="1:19" x14ac:dyDescent="0.2">
      <c r="A8" s="3" t="s">
        <v>17</v>
      </c>
      <c r="B8" s="2">
        <v>0</v>
      </c>
      <c r="C8" s="2">
        <v>75000</v>
      </c>
      <c r="D8" s="2">
        <v>75000</v>
      </c>
      <c r="E8" s="2">
        <v>0</v>
      </c>
      <c r="F8" s="2">
        <v>0</v>
      </c>
      <c r="G8" s="2">
        <v>0</v>
      </c>
      <c r="H8" s="2">
        <v>0</v>
      </c>
      <c r="I8" s="2">
        <v>75000</v>
      </c>
      <c r="J8" s="2">
        <v>75000</v>
      </c>
      <c r="K8" s="2">
        <v>0</v>
      </c>
      <c r="L8" s="2">
        <f>SUM(10000+5000+19250)</f>
        <v>34250</v>
      </c>
      <c r="M8" s="2">
        <v>75000</v>
      </c>
      <c r="N8" s="2">
        <f t="shared" si="0"/>
        <v>0</v>
      </c>
      <c r="O8" s="2">
        <f t="shared" si="1"/>
        <v>184250</v>
      </c>
      <c r="P8" s="2">
        <f t="shared" si="5"/>
        <v>225000</v>
      </c>
      <c r="Q8" s="85">
        <f t="shared" si="2"/>
        <v>0</v>
      </c>
      <c r="R8" s="85">
        <f t="shared" si="3"/>
        <v>0</v>
      </c>
      <c r="S8" s="85">
        <f t="shared" si="4"/>
        <v>0</v>
      </c>
    </row>
    <row r="9" spans="1:19" x14ac:dyDescent="0.2">
      <c r="A9" s="3" t="s">
        <v>18</v>
      </c>
      <c r="B9" s="2">
        <v>0</v>
      </c>
      <c r="C9" s="2">
        <v>25000</v>
      </c>
      <c r="D9" s="2">
        <v>25000</v>
      </c>
      <c r="E9" s="2">
        <v>0</v>
      </c>
      <c r="F9" s="2">
        <v>75000</v>
      </c>
      <c r="G9" s="2">
        <v>75000</v>
      </c>
      <c r="H9" s="2">
        <v>0</v>
      </c>
      <c r="I9" s="2">
        <v>11902</v>
      </c>
      <c r="J9" s="2">
        <v>11902</v>
      </c>
      <c r="K9" s="2">
        <v>0</v>
      </c>
      <c r="L9" s="2">
        <v>10000</v>
      </c>
      <c r="M9" s="2">
        <v>29250</v>
      </c>
      <c r="N9" s="2">
        <f t="shared" si="0"/>
        <v>0</v>
      </c>
      <c r="O9" s="2">
        <f t="shared" si="1"/>
        <v>121902</v>
      </c>
      <c r="P9" s="2">
        <f t="shared" si="5"/>
        <v>141152</v>
      </c>
      <c r="Q9" s="85">
        <f t="shared" si="2"/>
        <v>0</v>
      </c>
      <c r="R9" s="85">
        <f t="shared" si="3"/>
        <v>0</v>
      </c>
      <c r="S9" s="85">
        <f t="shared" si="4"/>
        <v>0</v>
      </c>
    </row>
    <row r="10" spans="1:19" x14ac:dyDescent="0.2">
      <c r="A10" s="3" t="s">
        <v>19</v>
      </c>
      <c r="B10" s="2">
        <v>45000</v>
      </c>
      <c r="C10" s="2">
        <f>SUM(20000+25000)</f>
        <v>45000</v>
      </c>
      <c r="D10" s="2">
        <f>SUM(20000+25000)</f>
        <v>45000</v>
      </c>
      <c r="E10" s="2">
        <v>0</v>
      </c>
      <c r="F10" s="2">
        <v>0</v>
      </c>
      <c r="G10" s="2">
        <v>0</v>
      </c>
      <c r="H10" s="2">
        <v>90000</v>
      </c>
      <c r="I10" s="2">
        <v>0</v>
      </c>
      <c r="J10" s="2">
        <v>0</v>
      </c>
      <c r="K10" s="2">
        <v>0</v>
      </c>
      <c r="L10" s="2">
        <v>5000</v>
      </c>
      <c r="M10" s="2">
        <v>5000</v>
      </c>
      <c r="N10" s="2">
        <f t="shared" si="0"/>
        <v>135000</v>
      </c>
      <c r="O10" s="2">
        <f t="shared" si="1"/>
        <v>50000</v>
      </c>
      <c r="P10" s="2">
        <f t="shared" si="5"/>
        <v>50000</v>
      </c>
      <c r="Q10" s="85">
        <f t="shared" si="2"/>
        <v>0</v>
      </c>
      <c r="R10" s="85">
        <f t="shared" si="3"/>
        <v>0</v>
      </c>
      <c r="S10" s="85">
        <f>SUM(P10-M10-J10-G10-D10)</f>
        <v>0</v>
      </c>
    </row>
    <row r="11" spans="1:19" s="78" customFormat="1" x14ac:dyDescent="0.2">
      <c r="A11" s="79" t="s">
        <v>19</v>
      </c>
      <c r="B11" s="80">
        <v>1711</v>
      </c>
      <c r="C11" s="80">
        <v>0</v>
      </c>
      <c r="D11" s="80">
        <v>1711</v>
      </c>
      <c r="E11" s="80">
        <v>1711</v>
      </c>
      <c r="F11" s="80">
        <v>0</v>
      </c>
      <c r="G11" s="80">
        <v>1711</v>
      </c>
      <c r="H11" s="80">
        <v>1711</v>
      </c>
      <c r="I11" s="80">
        <v>0</v>
      </c>
      <c r="J11" s="80">
        <v>1711</v>
      </c>
      <c r="K11" s="80">
        <v>1711</v>
      </c>
      <c r="L11" s="80">
        <v>0</v>
      </c>
      <c r="M11" s="80">
        <v>1711</v>
      </c>
      <c r="N11" s="2">
        <f t="shared" si="0"/>
        <v>6844</v>
      </c>
      <c r="O11" s="2">
        <f t="shared" si="1"/>
        <v>0</v>
      </c>
      <c r="P11" s="2">
        <f t="shared" si="5"/>
        <v>6844</v>
      </c>
      <c r="Q11" s="85">
        <f t="shared" si="2"/>
        <v>0</v>
      </c>
      <c r="R11" s="85">
        <f t="shared" si="3"/>
        <v>0</v>
      </c>
      <c r="S11" s="85">
        <f t="shared" si="4"/>
        <v>0</v>
      </c>
    </row>
    <row r="12" spans="1:19" x14ac:dyDescent="0.2">
      <c r="A12" s="3" t="s">
        <v>20</v>
      </c>
      <c r="B12" s="2">
        <v>0</v>
      </c>
      <c r="C12" s="2">
        <v>10000</v>
      </c>
      <c r="D12" s="2">
        <v>10000</v>
      </c>
      <c r="E12" s="2">
        <v>0</v>
      </c>
      <c r="F12" s="2">
        <v>0</v>
      </c>
      <c r="G12" s="2">
        <v>0</v>
      </c>
      <c r="H12" s="2">
        <v>9470</v>
      </c>
      <c r="I12" s="2">
        <v>0</v>
      </c>
      <c r="J12" s="2">
        <f>SUM(9470+13500)</f>
        <v>22970</v>
      </c>
      <c r="K12" s="2">
        <v>0</v>
      </c>
      <c r="L12" s="2">
        <v>15000</v>
      </c>
      <c r="M12" s="2">
        <v>15000</v>
      </c>
      <c r="N12" s="2">
        <f t="shared" si="0"/>
        <v>9470</v>
      </c>
      <c r="O12" s="2">
        <f t="shared" si="1"/>
        <v>25000</v>
      </c>
      <c r="P12" s="2">
        <f t="shared" si="5"/>
        <v>47970</v>
      </c>
      <c r="Q12" s="85">
        <f t="shared" si="2"/>
        <v>0</v>
      </c>
      <c r="R12" s="85">
        <f t="shared" si="3"/>
        <v>0</v>
      </c>
      <c r="S12" s="85">
        <f t="shared" si="4"/>
        <v>0</v>
      </c>
    </row>
    <row r="13" spans="1:19" x14ac:dyDescent="0.2">
      <c r="A13" s="3" t="s">
        <v>21</v>
      </c>
      <c r="B13" s="2">
        <v>0</v>
      </c>
      <c r="C13" s="2">
        <v>50000</v>
      </c>
      <c r="D13" s="2">
        <v>50000</v>
      </c>
      <c r="E13" s="2">
        <v>0</v>
      </c>
      <c r="F13" s="2">
        <v>108288</v>
      </c>
      <c r="G13" s="2">
        <v>0</v>
      </c>
      <c r="H13" s="2">
        <v>98818</v>
      </c>
      <c r="I13" s="2">
        <v>98818</v>
      </c>
      <c r="J13" s="2">
        <v>98818</v>
      </c>
      <c r="K13" s="2">
        <v>0</v>
      </c>
      <c r="L13" s="2">
        <v>108288</v>
      </c>
      <c r="M13" s="2">
        <v>0</v>
      </c>
      <c r="N13" s="2">
        <f t="shared" si="0"/>
        <v>98818</v>
      </c>
      <c r="O13" s="2">
        <f t="shared" si="1"/>
        <v>365394</v>
      </c>
      <c r="P13" s="2">
        <f t="shared" si="5"/>
        <v>148818</v>
      </c>
      <c r="Q13" s="85">
        <f t="shared" si="2"/>
        <v>0</v>
      </c>
      <c r="R13" s="85">
        <f t="shared" si="3"/>
        <v>0</v>
      </c>
      <c r="S13" s="85">
        <f t="shared" si="4"/>
        <v>0</v>
      </c>
    </row>
    <row r="14" spans="1:19" x14ac:dyDescent="0.2">
      <c r="A14" s="3" t="s">
        <v>22</v>
      </c>
      <c r="B14" s="2">
        <v>200000</v>
      </c>
      <c r="C14" s="2">
        <v>200000</v>
      </c>
      <c r="D14" s="2">
        <v>200000</v>
      </c>
      <c r="E14" s="2">
        <v>0</v>
      </c>
      <c r="F14" s="2">
        <v>0</v>
      </c>
      <c r="G14" s="2">
        <v>0</v>
      </c>
      <c r="H14" s="2">
        <v>-75000</v>
      </c>
      <c r="I14" s="2">
        <v>0</v>
      </c>
      <c r="J14" s="2">
        <v>15000</v>
      </c>
      <c r="K14" s="2">
        <v>10000</v>
      </c>
      <c r="L14" s="2">
        <v>10000</v>
      </c>
      <c r="M14" s="2">
        <v>10000</v>
      </c>
      <c r="N14" s="2">
        <f t="shared" si="0"/>
        <v>135000</v>
      </c>
      <c r="O14" s="2">
        <f t="shared" si="1"/>
        <v>210000</v>
      </c>
      <c r="P14" s="2">
        <f t="shared" si="5"/>
        <v>225000</v>
      </c>
      <c r="Q14" s="85">
        <f t="shared" si="2"/>
        <v>0</v>
      </c>
      <c r="R14" s="85">
        <f t="shared" si="3"/>
        <v>0</v>
      </c>
      <c r="S14" s="85">
        <f t="shared" si="4"/>
        <v>0</v>
      </c>
    </row>
    <row r="15" spans="1:19" x14ac:dyDescent="0.2">
      <c r="A15" s="3" t="s">
        <v>23</v>
      </c>
      <c r="B15" s="2">
        <v>50000</v>
      </c>
      <c r="C15" s="2">
        <v>50000</v>
      </c>
      <c r="D15" s="2">
        <v>50000</v>
      </c>
      <c r="E15" s="2">
        <v>0</v>
      </c>
      <c r="F15" s="2">
        <v>0</v>
      </c>
      <c r="G15" s="2">
        <v>0</v>
      </c>
      <c r="H15" s="2">
        <v>400000</v>
      </c>
      <c r="I15" s="2">
        <v>400000</v>
      </c>
      <c r="J15" s="2">
        <v>400000</v>
      </c>
      <c r="K15" s="2">
        <v>10000</v>
      </c>
      <c r="L15" s="2">
        <v>10000</v>
      </c>
      <c r="M15" s="2">
        <v>10000</v>
      </c>
      <c r="N15" s="2">
        <f t="shared" si="0"/>
        <v>460000</v>
      </c>
      <c r="O15" s="2">
        <f t="shared" si="1"/>
        <v>460000</v>
      </c>
      <c r="P15" s="2">
        <f t="shared" si="5"/>
        <v>460000</v>
      </c>
      <c r="Q15" s="85">
        <f t="shared" si="2"/>
        <v>0</v>
      </c>
      <c r="R15" s="85">
        <f t="shared" si="3"/>
        <v>0</v>
      </c>
      <c r="S15" s="85">
        <f t="shared" si="4"/>
        <v>0</v>
      </c>
    </row>
    <row r="16" spans="1:19" x14ac:dyDescent="0.2">
      <c r="A16" s="3" t="s">
        <v>24</v>
      </c>
      <c r="B16" s="2">
        <v>100000</v>
      </c>
      <c r="C16" s="2">
        <v>100000</v>
      </c>
      <c r="D16" s="2">
        <v>100000</v>
      </c>
      <c r="E16" s="2">
        <v>0</v>
      </c>
      <c r="F16" s="2">
        <v>0</v>
      </c>
      <c r="G16" s="2">
        <v>0</v>
      </c>
      <c r="H16" s="2">
        <v>11227</v>
      </c>
      <c r="I16" s="2">
        <v>11227</v>
      </c>
      <c r="J16" s="2">
        <v>11227</v>
      </c>
      <c r="K16" s="2">
        <v>0</v>
      </c>
      <c r="L16" s="2">
        <v>0</v>
      </c>
      <c r="M16" s="2">
        <v>0</v>
      </c>
      <c r="N16" s="2">
        <f t="shared" si="0"/>
        <v>111227</v>
      </c>
      <c r="O16" s="2">
        <f t="shared" si="1"/>
        <v>111227</v>
      </c>
      <c r="P16" s="2">
        <f t="shared" si="5"/>
        <v>111227</v>
      </c>
      <c r="Q16" s="85">
        <f t="shared" si="2"/>
        <v>0</v>
      </c>
      <c r="R16" s="85">
        <f t="shared" si="3"/>
        <v>0</v>
      </c>
      <c r="S16" s="85">
        <f t="shared" si="4"/>
        <v>0</v>
      </c>
    </row>
    <row r="17" spans="1:19" x14ac:dyDescent="0.2">
      <c r="A17" s="3" t="s">
        <v>25</v>
      </c>
      <c r="B17" s="2">
        <v>0</v>
      </c>
      <c r="C17" s="2">
        <v>0</v>
      </c>
      <c r="D17" s="2">
        <v>50025</v>
      </c>
      <c r="E17" s="2">
        <v>0</v>
      </c>
      <c r="F17" s="2">
        <v>0</v>
      </c>
      <c r="G17" s="2">
        <v>25</v>
      </c>
      <c r="H17" s="2">
        <v>0</v>
      </c>
      <c r="I17" s="2">
        <v>0</v>
      </c>
      <c r="J17" s="2">
        <v>25</v>
      </c>
      <c r="K17" s="2">
        <v>0</v>
      </c>
      <c r="L17" s="2">
        <v>0</v>
      </c>
      <c r="M17" s="2">
        <v>5025</v>
      </c>
      <c r="N17" s="2">
        <f t="shared" si="0"/>
        <v>0</v>
      </c>
      <c r="O17" s="2">
        <f t="shared" si="1"/>
        <v>0</v>
      </c>
      <c r="P17" s="2">
        <f t="shared" si="5"/>
        <v>55100</v>
      </c>
      <c r="Q17" s="85">
        <f t="shared" si="2"/>
        <v>0</v>
      </c>
      <c r="R17" s="85">
        <f t="shared" si="3"/>
        <v>0</v>
      </c>
      <c r="S17" s="85">
        <f t="shared" si="4"/>
        <v>0</v>
      </c>
    </row>
    <row r="18" spans="1:19" x14ac:dyDescent="0.2">
      <c r="A18" s="3" t="s">
        <v>26</v>
      </c>
      <c r="B18" s="2">
        <v>100000</v>
      </c>
      <c r="C18" s="2">
        <v>100000</v>
      </c>
      <c r="D18" s="2">
        <v>100000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f t="shared" si="0"/>
        <v>100000</v>
      </c>
      <c r="O18" s="2">
        <f t="shared" si="1"/>
        <v>100000</v>
      </c>
      <c r="P18" s="2">
        <f t="shared" si="5"/>
        <v>100000</v>
      </c>
      <c r="Q18" s="85">
        <f t="shared" si="2"/>
        <v>0</v>
      </c>
      <c r="R18" s="85">
        <f t="shared" si="3"/>
        <v>0</v>
      </c>
      <c r="S18" s="85">
        <f t="shared" si="4"/>
        <v>0</v>
      </c>
    </row>
    <row r="19" spans="1:19" ht="15" x14ac:dyDescent="0.35">
      <c r="A19" s="3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f t="shared" si="0"/>
        <v>0</v>
      </c>
      <c r="O19" s="4">
        <f t="shared" si="1"/>
        <v>0</v>
      </c>
      <c r="P19" s="4">
        <f t="shared" si="5"/>
        <v>0</v>
      </c>
      <c r="Q19" s="85">
        <f t="shared" si="2"/>
        <v>0</v>
      </c>
      <c r="R19" s="85">
        <f t="shared" si="3"/>
        <v>0</v>
      </c>
      <c r="S19" s="85">
        <f t="shared" si="4"/>
        <v>0</v>
      </c>
    </row>
    <row r="20" spans="1:19" ht="21" customHeight="1" x14ac:dyDescent="0.35">
      <c r="A20" s="2" t="s">
        <v>14</v>
      </c>
      <c r="B20" s="5">
        <f t="shared" ref="B20:J20" si="6">SUM(B6:B19)</f>
        <v>496711</v>
      </c>
      <c r="C20" s="2">
        <f t="shared" si="6"/>
        <v>725000</v>
      </c>
      <c r="D20" s="2">
        <f t="shared" si="6"/>
        <v>754236</v>
      </c>
      <c r="E20" s="5">
        <f t="shared" si="6"/>
        <v>1711</v>
      </c>
      <c r="F20" s="2">
        <f t="shared" si="6"/>
        <v>203288</v>
      </c>
      <c r="G20" s="2">
        <f t="shared" si="6"/>
        <v>99736</v>
      </c>
      <c r="H20" s="5">
        <f t="shared" si="6"/>
        <v>536226</v>
      </c>
      <c r="I20" s="2">
        <f t="shared" si="6"/>
        <v>616947</v>
      </c>
      <c r="J20" s="2">
        <f t="shared" si="6"/>
        <v>659728</v>
      </c>
      <c r="K20" s="5">
        <f t="shared" ref="K20:P20" si="7">SUM(K6:K19)</f>
        <v>21711</v>
      </c>
      <c r="L20" s="2">
        <f t="shared" si="7"/>
        <v>217538</v>
      </c>
      <c r="M20" s="2">
        <f t="shared" si="7"/>
        <v>176386</v>
      </c>
      <c r="N20" s="5">
        <f t="shared" si="7"/>
        <v>1056359</v>
      </c>
      <c r="O20" s="2">
        <f t="shared" si="7"/>
        <v>1762773</v>
      </c>
      <c r="P20" s="2">
        <f t="shared" si="7"/>
        <v>1690086</v>
      </c>
      <c r="Q20" s="85">
        <f t="shared" si="2"/>
        <v>0</v>
      </c>
      <c r="R20" s="85">
        <f t="shared" si="3"/>
        <v>0</v>
      </c>
      <c r="S20" s="85">
        <f>SUM(S6:S19)</f>
        <v>0</v>
      </c>
    </row>
    <row r="22" spans="1:19" x14ac:dyDescent="0.2">
      <c r="B22" s="2" t="s">
        <v>28</v>
      </c>
      <c r="C22" s="2">
        <v>2500</v>
      </c>
      <c r="D22" s="2">
        <v>0</v>
      </c>
      <c r="E22" s="2" t="s">
        <v>28</v>
      </c>
      <c r="F22" s="2">
        <v>3000</v>
      </c>
      <c r="G22" s="2">
        <v>0</v>
      </c>
      <c r="H22" s="2" t="s">
        <v>28</v>
      </c>
      <c r="I22" s="2">
        <v>3075</v>
      </c>
      <c r="J22" s="2">
        <v>0</v>
      </c>
      <c r="K22" s="2" t="s">
        <v>28</v>
      </c>
      <c r="L22" s="2">
        <v>400</v>
      </c>
      <c r="M22" s="2">
        <v>0</v>
      </c>
      <c r="O22" s="2">
        <f t="shared" ref="O22:P25" si="8">SUM(C22+L22+F22+I22)</f>
        <v>8975</v>
      </c>
      <c r="P22" s="2">
        <f t="shared" si="8"/>
        <v>0</v>
      </c>
      <c r="R22" s="85">
        <f t="shared" ref="R22:R25" si="9">SUM(P22-J22-G22-M22-D22)</f>
        <v>0</v>
      </c>
      <c r="S22" s="85">
        <f t="shared" ref="S22:S25" si="10">SUM(S8:S21)</f>
        <v>0</v>
      </c>
    </row>
    <row r="23" spans="1:19" x14ac:dyDescent="0.2">
      <c r="B23" s="2" t="s">
        <v>28</v>
      </c>
      <c r="C23" s="2">
        <v>4200</v>
      </c>
      <c r="D23" s="2">
        <v>0</v>
      </c>
      <c r="F23" s="2">
        <v>0</v>
      </c>
      <c r="G23" s="2">
        <v>0</v>
      </c>
      <c r="H23" s="2" t="s">
        <v>28</v>
      </c>
      <c r="I23" s="2">
        <v>1645</v>
      </c>
      <c r="J23" s="2">
        <v>0</v>
      </c>
      <c r="L23" s="2">
        <v>0</v>
      </c>
      <c r="M23" s="2">
        <v>0</v>
      </c>
      <c r="O23" s="2">
        <f t="shared" si="8"/>
        <v>5845</v>
      </c>
      <c r="P23" s="2">
        <f t="shared" si="8"/>
        <v>0</v>
      </c>
      <c r="R23" s="85">
        <f t="shared" si="9"/>
        <v>0</v>
      </c>
      <c r="S23" s="85">
        <f t="shared" si="10"/>
        <v>0</v>
      </c>
    </row>
    <row r="24" spans="1:19" x14ac:dyDescent="0.2">
      <c r="C24" s="2">
        <v>0</v>
      </c>
      <c r="D24" s="2">
        <v>0</v>
      </c>
      <c r="F24" s="2">
        <v>0</v>
      </c>
      <c r="G24" s="2">
        <v>0</v>
      </c>
      <c r="H24" s="2" t="s">
        <v>28</v>
      </c>
      <c r="I24" s="2">
        <v>3365</v>
      </c>
      <c r="J24" s="2">
        <v>0</v>
      </c>
      <c r="L24" s="2">
        <v>0</v>
      </c>
      <c r="M24" s="2">
        <v>0</v>
      </c>
      <c r="O24" s="2">
        <f t="shared" si="8"/>
        <v>3365</v>
      </c>
      <c r="P24" s="2">
        <f t="shared" si="8"/>
        <v>0</v>
      </c>
      <c r="R24" s="85">
        <f t="shared" si="9"/>
        <v>0</v>
      </c>
      <c r="S24" s="85">
        <f t="shared" si="10"/>
        <v>0</v>
      </c>
    </row>
    <row r="25" spans="1:19" ht="15" x14ac:dyDescent="0.35">
      <c r="C25" s="4">
        <v>0</v>
      </c>
      <c r="D25" s="4">
        <v>0</v>
      </c>
      <c r="F25" s="4">
        <v>0</v>
      </c>
      <c r="G25" s="4">
        <v>0</v>
      </c>
      <c r="H25" s="2" t="s">
        <v>28</v>
      </c>
      <c r="I25" s="4">
        <v>13500</v>
      </c>
      <c r="J25" s="4">
        <v>0</v>
      </c>
      <c r="L25" s="4">
        <v>0</v>
      </c>
      <c r="M25" s="4">
        <v>0</v>
      </c>
      <c r="O25" s="4">
        <f t="shared" si="8"/>
        <v>13500</v>
      </c>
      <c r="P25" s="4">
        <f t="shared" si="8"/>
        <v>0</v>
      </c>
      <c r="R25" s="85">
        <f t="shared" si="9"/>
        <v>0</v>
      </c>
      <c r="S25" s="85">
        <f t="shared" si="10"/>
        <v>0</v>
      </c>
    </row>
    <row r="26" spans="1:19" x14ac:dyDescent="0.2">
      <c r="C26" s="2">
        <f>SUM(C20:C25)</f>
        <v>731700</v>
      </c>
      <c r="D26" s="2">
        <f>SUM(D20:D25)</f>
        <v>754236</v>
      </c>
      <c r="F26" s="2">
        <f>SUM(F20:F25)</f>
        <v>206288</v>
      </c>
      <c r="G26" s="2">
        <f>SUM(G20:G25)</f>
        <v>99736</v>
      </c>
      <c r="I26" s="2">
        <f>SUM(I20:I25)</f>
        <v>638532</v>
      </c>
      <c r="J26" s="2">
        <f>SUM(J20:J25)</f>
        <v>659728</v>
      </c>
      <c r="L26" s="2">
        <f>SUM(L20:L25)</f>
        <v>217938</v>
      </c>
      <c r="M26" s="2">
        <f>SUM(M20:M25)</f>
        <v>176386</v>
      </c>
      <c r="O26" s="2">
        <f>SUM(O20:O25)</f>
        <v>1794458</v>
      </c>
      <c r="P26" s="2">
        <f>SUM(P20:P25)</f>
        <v>1690086</v>
      </c>
      <c r="R26" s="85">
        <f>SUM(P26-J26-G26-M26-D26)</f>
        <v>0</v>
      </c>
      <c r="S26" s="85">
        <f>SUM(Q26-K26-H26-N26-E26)</f>
        <v>0</v>
      </c>
    </row>
    <row r="27" spans="1:19" ht="15" x14ac:dyDescent="0.35">
      <c r="A27" s="82" t="s">
        <v>67</v>
      </c>
      <c r="B27" s="82"/>
      <c r="C27" s="83">
        <v>754296</v>
      </c>
      <c r="D27" s="83">
        <v>754236</v>
      </c>
      <c r="E27" s="83"/>
      <c r="F27" s="83">
        <v>99736</v>
      </c>
      <c r="G27" s="83">
        <v>99736</v>
      </c>
      <c r="H27" s="83"/>
      <c r="I27" s="83">
        <v>659729</v>
      </c>
      <c r="J27" s="83">
        <v>659729</v>
      </c>
      <c r="K27" s="83"/>
      <c r="L27" s="83">
        <v>176386</v>
      </c>
      <c r="M27" s="83">
        <v>176386</v>
      </c>
      <c r="N27" s="83"/>
      <c r="O27" s="4">
        <f t="shared" ref="O27" si="11">SUM(C27+L27+F27+I27)</f>
        <v>1690147</v>
      </c>
      <c r="P27" s="4">
        <f t="shared" ref="P27" si="12">SUM(D27+G27+J27+M27)</f>
        <v>1690087</v>
      </c>
      <c r="R27" s="85">
        <f t="shared" ref="R27:S28" si="13">SUM(P27-J27-G27-M27-D27)</f>
        <v>0</v>
      </c>
      <c r="S27" s="85">
        <f t="shared" si="13"/>
        <v>0</v>
      </c>
    </row>
    <row r="28" spans="1:19" ht="15" x14ac:dyDescent="0.35">
      <c r="A28" s="82" t="s">
        <v>68</v>
      </c>
      <c r="B28" s="82"/>
      <c r="C28" s="84">
        <f>SUM(C26-C27)</f>
        <v>-22596</v>
      </c>
      <c r="D28" s="84">
        <f>SUM(D26-D27)</f>
        <v>0</v>
      </c>
      <c r="E28" s="82"/>
      <c r="F28" s="84">
        <f t="shared" ref="F28:G28" si="14">SUM(F26-F27)</f>
        <v>106552</v>
      </c>
      <c r="G28" s="84">
        <f t="shared" si="14"/>
        <v>0</v>
      </c>
      <c r="H28" s="82"/>
      <c r="I28" s="84">
        <f t="shared" ref="I28:J28" si="15">SUM(I26-I27)</f>
        <v>-21197</v>
      </c>
      <c r="J28" s="84">
        <f t="shared" si="15"/>
        <v>-1</v>
      </c>
      <c r="K28" s="82"/>
      <c r="L28" s="84">
        <f t="shared" ref="L28:M28" si="16">SUM(L26-L27)</f>
        <v>41552</v>
      </c>
      <c r="M28" s="84">
        <f t="shared" si="16"/>
        <v>0</v>
      </c>
      <c r="N28" s="82"/>
      <c r="O28" s="84">
        <f t="shared" ref="O28:P28" si="17">SUM(O26-O27)</f>
        <v>104311</v>
      </c>
      <c r="P28" s="84">
        <f t="shared" si="17"/>
        <v>-1</v>
      </c>
      <c r="R28" s="85">
        <f t="shared" si="13"/>
        <v>0</v>
      </c>
      <c r="S28" s="85">
        <f t="shared" si="13"/>
        <v>0</v>
      </c>
    </row>
  </sheetData>
  <mergeCells count="5">
    <mergeCell ref="N4:P4"/>
    <mergeCell ref="B4:D4"/>
    <mergeCell ref="E4:G4"/>
    <mergeCell ref="H4:J4"/>
    <mergeCell ref="K4:M4"/>
  </mergeCells>
  <pageMargins left="0.26" right="0.2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6"/>
  <sheetViews>
    <sheetView topLeftCell="A16" workbookViewId="0">
      <selection activeCell="C37" sqref="C37"/>
    </sheetView>
  </sheetViews>
  <sheetFormatPr defaultRowHeight="12.75" x14ac:dyDescent="0.2"/>
  <cols>
    <col min="1" max="1" width="21.28515625" style="37" customWidth="1"/>
    <col min="2" max="2" width="12.5703125" style="37" bestFit="1" customWidth="1"/>
    <col min="3" max="3" width="13.28515625" style="37" bestFit="1" customWidth="1"/>
    <col min="4" max="4" width="13.5703125" style="37" bestFit="1" customWidth="1"/>
    <col min="5" max="5" width="36.85546875" style="37" customWidth="1"/>
    <col min="6" max="16384" width="9.140625" style="37"/>
  </cols>
  <sheetData>
    <row r="1" spans="1:5" ht="15" thickBot="1" x14ac:dyDescent="0.25">
      <c r="A1" s="38" t="s">
        <v>30</v>
      </c>
      <c r="B1" s="38" t="s">
        <v>31</v>
      </c>
      <c r="C1" s="12" t="s">
        <v>29</v>
      </c>
      <c r="D1" s="39" t="s">
        <v>32</v>
      </c>
      <c r="E1" s="40" t="s">
        <v>45</v>
      </c>
    </row>
    <row r="2" spans="1:5" x14ac:dyDescent="0.2">
      <c r="A2" s="41"/>
      <c r="B2" s="42"/>
      <c r="C2" s="6"/>
      <c r="D2" s="30"/>
      <c r="E2" s="11"/>
    </row>
    <row r="3" spans="1:5" x14ac:dyDescent="0.2">
      <c r="A3" s="43" t="s">
        <v>33</v>
      </c>
      <c r="B3" s="44">
        <v>37379</v>
      </c>
      <c r="C3" s="7">
        <v>20000</v>
      </c>
      <c r="D3" s="31">
        <v>20000</v>
      </c>
      <c r="E3" s="14" t="s">
        <v>46</v>
      </c>
    </row>
    <row r="4" spans="1:5" x14ac:dyDescent="0.2">
      <c r="A4" s="45" t="s">
        <v>33</v>
      </c>
      <c r="B4" s="15">
        <v>37722</v>
      </c>
      <c r="C4" s="16">
        <v>2500</v>
      </c>
      <c r="D4" s="35" t="s">
        <v>34</v>
      </c>
      <c r="E4" s="20" t="s">
        <v>47</v>
      </c>
    </row>
    <row r="5" spans="1:5" x14ac:dyDescent="0.2">
      <c r="A5" s="46" t="s">
        <v>33</v>
      </c>
      <c r="B5" s="42">
        <v>37886</v>
      </c>
      <c r="C5" s="6">
        <v>25000</v>
      </c>
      <c r="D5" s="30">
        <v>25000</v>
      </c>
      <c r="E5" s="14" t="s">
        <v>46</v>
      </c>
    </row>
    <row r="6" spans="1:5" x14ac:dyDescent="0.2">
      <c r="A6" s="45" t="s">
        <v>33</v>
      </c>
      <c r="B6" s="47">
        <v>38042</v>
      </c>
      <c r="C6" s="7">
        <v>75000</v>
      </c>
      <c r="D6" s="31">
        <v>75000</v>
      </c>
      <c r="E6" s="10" t="s">
        <v>46</v>
      </c>
    </row>
    <row r="7" spans="1:5" x14ac:dyDescent="0.2">
      <c r="A7" s="45" t="s">
        <v>33</v>
      </c>
      <c r="B7" s="15">
        <v>38806</v>
      </c>
      <c r="C7" s="16">
        <v>4200</v>
      </c>
      <c r="D7" s="35" t="s">
        <v>34</v>
      </c>
      <c r="E7" s="17" t="s">
        <v>48</v>
      </c>
    </row>
    <row r="8" spans="1:5" x14ac:dyDescent="0.2">
      <c r="A8" s="46" t="s">
        <v>33</v>
      </c>
      <c r="B8" s="48" t="s">
        <v>35</v>
      </c>
      <c r="C8" s="6">
        <v>25000</v>
      </c>
      <c r="D8" s="30">
        <v>25000</v>
      </c>
      <c r="E8" s="27" t="s">
        <v>49</v>
      </c>
    </row>
    <row r="9" spans="1:5" x14ac:dyDescent="0.2">
      <c r="A9" s="45" t="s">
        <v>36</v>
      </c>
      <c r="B9" s="49">
        <v>38558</v>
      </c>
      <c r="C9" s="23">
        <v>25000</v>
      </c>
      <c r="D9" s="33">
        <v>25000</v>
      </c>
      <c r="E9" s="10" t="s">
        <v>46</v>
      </c>
    </row>
    <row r="10" spans="1:5" x14ac:dyDescent="0.2">
      <c r="A10" s="45" t="s">
        <v>36</v>
      </c>
      <c r="B10" s="42">
        <v>38894</v>
      </c>
      <c r="C10" s="23">
        <v>25000</v>
      </c>
      <c r="D10" s="33">
        <v>25000</v>
      </c>
      <c r="E10" s="10" t="s">
        <v>46</v>
      </c>
    </row>
    <row r="11" spans="1:5" x14ac:dyDescent="0.2">
      <c r="A11" s="45" t="s">
        <v>36</v>
      </c>
      <c r="B11" s="47">
        <v>39022</v>
      </c>
      <c r="C11" s="26">
        <v>20000</v>
      </c>
      <c r="D11" s="33">
        <v>20000</v>
      </c>
      <c r="E11" s="10" t="s">
        <v>46</v>
      </c>
    </row>
    <row r="12" spans="1:5" x14ac:dyDescent="0.2">
      <c r="A12" s="45" t="s">
        <v>36</v>
      </c>
      <c r="B12" s="47">
        <v>39251</v>
      </c>
      <c r="C12" s="23">
        <v>10000</v>
      </c>
      <c r="D12" s="33">
        <v>10000</v>
      </c>
      <c r="E12" s="10" t="s">
        <v>46</v>
      </c>
    </row>
    <row r="13" spans="1:5" x14ac:dyDescent="0.2">
      <c r="A13" s="45" t="s">
        <v>36</v>
      </c>
      <c r="B13" s="47">
        <v>39520</v>
      </c>
      <c r="C13" s="23">
        <v>50000</v>
      </c>
      <c r="D13" s="33">
        <v>50000</v>
      </c>
      <c r="E13" s="10" t="s">
        <v>46</v>
      </c>
    </row>
    <row r="14" spans="1:5" x14ac:dyDescent="0.2">
      <c r="A14" s="45" t="s">
        <v>36</v>
      </c>
      <c r="B14" s="47">
        <v>39839</v>
      </c>
      <c r="C14" s="23">
        <v>200000</v>
      </c>
      <c r="D14" s="33">
        <v>200000</v>
      </c>
      <c r="E14" s="10" t="s">
        <v>46</v>
      </c>
    </row>
    <row r="15" spans="1:5" x14ac:dyDescent="0.2">
      <c r="A15" s="45" t="s">
        <v>36</v>
      </c>
      <c r="B15" s="44" t="s">
        <v>37</v>
      </c>
      <c r="C15" s="7">
        <v>50000</v>
      </c>
      <c r="D15" s="31">
        <v>50000</v>
      </c>
      <c r="E15" s="21" t="s">
        <v>50</v>
      </c>
    </row>
    <row r="16" spans="1:5" x14ac:dyDescent="0.2">
      <c r="A16" s="45" t="s">
        <v>36</v>
      </c>
      <c r="B16" s="44" t="s">
        <v>38</v>
      </c>
      <c r="C16" s="7">
        <v>100000</v>
      </c>
      <c r="D16" s="31">
        <v>100000</v>
      </c>
      <c r="E16" s="21" t="s">
        <v>50</v>
      </c>
    </row>
    <row r="17" spans="1:5" ht="13.5" thickBot="1" x14ac:dyDescent="0.25">
      <c r="A17" s="45" t="s">
        <v>36</v>
      </c>
      <c r="B17" s="44" t="s">
        <v>39</v>
      </c>
      <c r="C17" s="7">
        <v>100000</v>
      </c>
      <c r="D17" s="31">
        <v>100000</v>
      </c>
      <c r="E17" s="21" t="s">
        <v>50</v>
      </c>
    </row>
    <row r="18" spans="1:5" s="71" customFormat="1" ht="15.75" thickBot="1" x14ac:dyDescent="0.25">
      <c r="A18" s="67"/>
      <c r="B18" s="68"/>
      <c r="C18" s="69">
        <v>731700</v>
      </c>
      <c r="D18" s="69">
        <v>725000</v>
      </c>
      <c r="E18" s="70"/>
    </row>
    <row r="19" spans="1:5" x14ac:dyDescent="0.2">
      <c r="A19" s="51"/>
      <c r="B19" s="52"/>
      <c r="C19" s="13"/>
      <c r="D19" s="36"/>
      <c r="E19" s="11"/>
    </row>
    <row r="20" spans="1:5" x14ac:dyDescent="0.2">
      <c r="A20" s="53" t="s">
        <v>40</v>
      </c>
      <c r="B20" s="15">
        <v>37722</v>
      </c>
      <c r="C20" s="16">
        <v>3000</v>
      </c>
      <c r="D20" s="35" t="s">
        <v>41</v>
      </c>
      <c r="E20" s="17" t="s">
        <v>47</v>
      </c>
    </row>
    <row r="21" spans="1:5" x14ac:dyDescent="0.2">
      <c r="A21" s="53" t="s">
        <v>40</v>
      </c>
      <c r="B21" s="47">
        <v>37886</v>
      </c>
      <c r="C21" s="7">
        <v>20000</v>
      </c>
      <c r="D21" s="31">
        <v>20000</v>
      </c>
      <c r="E21" s="14" t="s">
        <v>46</v>
      </c>
    </row>
    <row r="22" spans="1:5" x14ac:dyDescent="0.2">
      <c r="A22" s="53" t="s">
        <v>40</v>
      </c>
      <c r="B22" s="47">
        <v>38448</v>
      </c>
      <c r="C22" s="7">
        <v>75000</v>
      </c>
      <c r="D22" s="31">
        <v>75000</v>
      </c>
      <c r="E22" s="14" t="s">
        <v>46</v>
      </c>
    </row>
    <row r="23" spans="1:5" ht="13.5" thickBot="1" x14ac:dyDescent="0.25">
      <c r="A23" s="54" t="s">
        <v>40</v>
      </c>
      <c r="B23" s="55">
        <v>39758</v>
      </c>
      <c r="C23" s="28">
        <v>108288</v>
      </c>
      <c r="D23" s="32">
        <v>108288</v>
      </c>
      <c r="E23" s="11" t="s">
        <v>51</v>
      </c>
    </row>
    <row r="24" spans="1:5" s="71" customFormat="1" ht="15.75" thickBot="1" x14ac:dyDescent="0.25">
      <c r="A24" s="67"/>
      <c r="B24" s="68"/>
      <c r="C24" s="69">
        <v>206288</v>
      </c>
      <c r="D24" s="69">
        <v>203288</v>
      </c>
      <c r="E24" s="70"/>
    </row>
    <row r="25" spans="1:5" x14ac:dyDescent="0.2">
      <c r="A25" s="56"/>
      <c r="B25" s="56"/>
      <c r="C25" s="56"/>
      <c r="D25" s="56"/>
      <c r="E25" s="56"/>
    </row>
    <row r="26" spans="1:5" x14ac:dyDescent="0.2">
      <c r="A26" s="57" t="s">
        <v>42</v>
      </c>
      <c r="B26" s="15">
        <v>37722</v>
      </c>
      <c r="C26" s="16">
        <v>3075</v>
      </c>
      <c r="D26" s="35" t="s">
        <v>41</v>
      </c>
      <c r="E26" s="17" t="s">
        <v>47</v>
      </c>
    </row>
    <row r="27" spans="1:5" x14ac:dyDescent="0.2">
      <c r="A27" s="58" t="s">
        <v>42</v>
      </c>
      <c r="B27" s="50">
        <v>37732</v>
      </c>
      <c r="C27" s="6">
        <v>20000</v>
      </c>
      <c r="D27" s="30">
        <v>20000</v>
      </c>
      <c r="E27" s="11" t="s">
        <v>46</v>
      </c>
    </row>
    <row r="28" spans="1:5" x14ac:dyDescent="0.2">
      <c r="A28" s="57" t="s">
        <v>42</v>
      </c>
      <c r="B28" s="47">
        <v>38062</v>
      </c>
      <c r="C28" s="7">
        <v>75000</v>
      </c>
      <c r="D28" s="31">
        <v>75000</v>
      </c>
      <c r="E28" s="10" t="s">
        <v>46</v>
      </c>
    </row>
    <row r="29" spans="1:5" x14ac:dyDescent="0.2">
      <c r="A29" s="58" t="s">
        <v>42</v>
      </c>
      <c r="B29" s="42">
        <v>38453</v>
      </c>
      <c r="C29" s="6">
        <v>11902</v>
      </c>
      <c r="D29" s="30">
        <v>11902</v>
      </c>
      <c r="E29" s="11" t="s">
        <v>46</v>
      </c>
    </row>
    <row r="30" spans="1:5" x14ac:dyDescent="0.2">
      <c r="A30" s="57" t="s">
        <v>42</v>
      </c>
      <c r="B30" s="47">
        <v>38552</v>
      </c>
      <c r="C30" s="7">
        <v>10000</v>
      </c>
      <c r="D30" s="31">
        <v>10000</v>
      </c>
      <c r="E30" s="10" t="s">
        <v>52</v>
      </c>
    </row>
    <row r="31" spans="1:5" x14ac:dyDescent="0.2">
      <c r="A31" s="58" t="s">
        <v>42</v>
      </c>
      <c r="B31" s="42">
        <v>38552</v>
      </c>
      <c r="C31" s="6">
        <v>-10000</v>
      </c>
      <c r="D31" s="30">
        <v>-10000</v>
      </c>
      <c r="E31" s="11" t="s">
        <v>53</v>
      </c>
    </row>
    <row r="32" spans="1:5" x14ac:dyDescent="0.2">
      <c r="A32" s="57" t="s">
        <v>42</v>
      </c>
      <c r="B32" s="15">
        <v>38806</v>
      </c>
      <c r="C32" s="16">
        <v>1645</v>
      </c>
      <c r="D32" s="35" t="s">
        <v>41</v>
      </c>
      <c r="E32" s="17" t="s">
        <v>48</v>
      </c>
    </row>
    <row r="33" spans="1:5" x14ac:dyDescent="0.2">
      <c r="A33" s="57" t="s">
        <v>42</v>
      </c>
      <c r="B33" s="42">
        <v>38985</v>
      </c>
      <c r="C33" s="6">
        <v>3365</v>
      </c>
      <c r="D33" s="34" t="s">
        <v>41</v>
      </c>
      <c r="E33" s="9" t="s">
        <v>54</v>
      </c>
    </row>
    <row r="34" spans="1:5" x14ac:dyDescent="0.2">
      <c r="A34" s="57" t="s">
        <v>42</v>
      </c>
      <c r="B34" s="47">
        <v>39405</v>
      </c>
      <c r="C34" s="7">
        <v>13500</v>
      </c>
      <c r="D34" s="35" t="s">
        <v>41</v>
      </c>
      <c r="E34" s="72" t="s">
        <v>55</v>
      </c>
    </row>
    <row r="35" spans="1:5" x14ac:dyDescent="0.2">
      <c r="A35" s="57" t="s">
        <v>42</v>
      </c>
      <c r="B35" s="47">
        <v>39758</v>
      </c>
      <c r="C35" s="7">
        <v>98818</v>
      </c>
      <c r="D35" s="31">
        <v>98818</v>
      </c>
      <c r="E35" s="10" t="s">
        <v>51</v>
      </c>
    </row>
    <row r="36" spans="1:5" x14ac:dyDescent="0.2">
      <c r="A36" s="57" t="s">
        <v>43</v>
      </c>
      <c r="B36" s="47">
        <v>38743</v>
      </c>
      <c r="C36" s="7">
        <v>90000</v>
      </c>
      <c r="D36" s="31">
        <v>90000</v>
      </c>
      <c r="E36" s="10" t="s">
        <v>56</v>
      </c>
    </row>
    <row r="37" spans="1:5" x14ac:dyDescent="0.2">
      <c r="A37" s="57" t="s">
        <v>44</v>
      </c>
      <c r="B37" s="47">
        <v>38743</v>
      </c>
      <c r="C37" s="7">
        <v>-90000</v>
      </c>
      <c r="D37" s="31">
        <v>-90000</v>
      </c>
      <c r="E37" s="10" t="s">
        <v>57</v>
      </c>
    </row>
    <row r="38" spans="1:5" x14ac:dyDescent="0.2">
      <c r="A38" s="57" t="s">
        <v>42</v>
      </c>
      <c r="B38" s="44" t="s">
        <v>37</v>
      </c>
      <c r="C38" s="6">
        <v>400000</v>
      </c>
      <c r="D38" s="30">
        <v>400000</v>
      </c>
      <c r="E38" s="11"/>
    </row>
    <row r="39" spans="1:5" ht="13.5" thickBot="1" x14ac:dyDescent="0.25">
      <c r="A39" s="59" t="s">
        <v>42</v>
      </c>
      <c r="B39" s="60" t="s">
        <v>38</v>
      </c>
      <c r="C39" s="28">
        <v>11227</v>
      </c>
      <c r="D39" s="32">
        <v>11227</v>
      </c>
      <c r="E39" s="29"/>
    </row>
    <row r="40" spans="1:5" s="71" customFormat="1" ht="15.75" thickBot="1" x14ac:dyDescent="0.25">
      <c r="A40" s="67"/>
      <c r="B40" s="68"/>
      <c r="C40" s="69">
        <v>638532</v>
      </c>
      <c r="D40" s="69">
        <v>616947</v>
      </c>
      <c r="E40" s="70"/>
    </row>
    <row r="41" spans="1:5" x14ac:dyDescent="0.2">
      <c r="A41" s="61"/>
      <c r="B41" s="52"/>
      <c r="C41" s="13"/>
      <c r="D41" s="36"/>
      <c r="E41" s="11"/>
    </row>
    <row r="42" spans="1:5" x14ac:dyDescent="0.2">
      <c r="A42" s="62" t="s">
        <v>58</v>
      </c>
      <c r="B42" s="47">
        <v>37576</v>
      </c>
      <c r="C42" s="7">
        <v>20000</v>
      </c>
      <c r="D42" s="31">
        <v>20000</v>
      </c>
      <c r="E42" s="10" t="s">
        <v>46</v>
      </c>
    </row>
    <row r="43" spans="1:5" x14ac:dyDescent="0.2">
      <c r="A43" s="63" t="s">
        <v>58</v>
      </c>
      <c r="B43" s="19">
        <v>37722</v>
      </c>
      <c r="C43" s="18">
        <v>400</v>
      </c>
      <c r="D43" s="34" t="s">
        <v>41</v>
      </c>
      <c r="E43" s="24" t="s">
        <v>47</v>
      </c>
    </row>
    <row r="44" spans="1:5" x14ac:dyDescent="0.2">
      <c r="A44" s="62" t="s">
        <v>58</v>
      </c>
      <c r="B44" s="64">
        <v>37930</v>
      </c>
      <c r="C44" s="8">
        <v>5000</v>
      </c>
      <c r="D44" s="31">
        <v>5000</v>
      </c>
      <c r="E44" s="10" t="s">
        <v>46</v>
      </c>
    </row>
    <row r="45" spans="1:5" x14ac:dyDescent="0.2">
      <c r="A45" s="62" t="s">
        <v>58</v>
      </c>
      <c r="B45" s="47">
        <v>38070</v>
      </c>
      <c r="C45" s="7">
        <v>5000</v>
      </c>
      <c r="D45" s="31">
        <v>5000</v>
      </c>
      <c r="E45" s="10" t="s">
        <v>46</v>
      </c>
    </row>
    <row r="46" spans="1:5" x14ac:dyDescent="0.2">
      <c r="A46" s="63" t="s">
        <v>58</v>
      </c>
      <c r="B46" s="42">
        <v>38469</v>
      </c>
      <c r="C46" s="6">
        <v>10000</v>
      </c>
      <c r="D46" s="30">
        <v>10000</v>
      </c>
      <c r="E46" s="9" t="s">
        <v>46</v>
      </c>
    </row>
    <row r="47" spans="1:5" x14ac:dyDescent="0.2">
      <c r="A47" s="62" t="s">
        <v>58</v>
      </c>
      <c r="B47" s="47">
        <v>39002</v>
      </c>
      <c r="C47" s="7">
        <v>5000</v>
      </c>
      <c r="D47" s="31">
        <v>5000</v>
      </c>
      <c r="E47" s="14" t="s">
        <v>46</v>
      </c>
    </row>
    <row r="48" spans="1:5" x14ac:dyDescent="0.2">
      <c r="A48" s="63" t="s">
        <v>58</v>
      </c>
      <c r="B48" s="42">
        <v>39329</v>
      </c>
      <c r="C48" s="6">
        <v>5000</v>
      </c>
      <c r="D48" s="30">
        <v>5000</v>
      </c>
      <c r="E48" s="11" t="s">
        <v>46</v>
      </c>
    </row>
    <row r="49" spans="1:5" x14ac:dyDescent="0.2">
      <c r="A49" s="62" t="s">
        <v>58</v>
      </c>
      <c r="B49" s="47">
        <v>39434</v>
      </c>
      <c r="C49" s="7">
        <v>10000</v>
      </c>
      <c r="D49" s="31">
        <v>10000</v>
      </c>
      <c r="E49" s="10" t="s">
        <v>46</v>
      </c>
    </row>
    <row r="50" spans="1:5" x14ac:dyDescent="0.2">
      <c r="A50" s="63" t="s">
        <v>58</v>
      </c>
      <c r="B50" s="42">
        <v>39758</v>
      </c>
      <c r="C50" s="6">
        <v>108288</v>
      </c>
      <c r="D50" s="30">
        <v>108288</v>
      </c>
      <c r="E50" s="11" t="s">
        <v>51</v>
      </c>
    </row>
    <row r="51" spans="1:5" x14ac:dyDescent="0.2">
      <c r="A51" s="62" t="s">
        <v>59</v>
      </c>
      <c r="B51" s="47">
        <v>38156</v>
      </c>
      <c r="C51" s="7">
        <v>10000</v>
      </c>
      <c r="D51" s="31">
        <v>10000</v>
      </c>
      <c r="E51" s="10" t="s">
        <v>60</v>
      </c>
    </row>
    <row r="52" spans="1:5" x14ac:dyDescent="0.2">
      <c r="A52" s="62" t="s">
        <v>59</v>
      </c>
      <c r="B52" s="65" t="s">
        <v>61</v>
      </c>
      <c r="C52" s="25"/>
      <c r="D52" s="25"/>
      <c r="E52" s="22" t="s">
        <v>62</v>
      </c>
    </row>
    <row r="53" spans="1:5" x14ac:dyDescent="0.2">
      <c r="A53" s="66" t="s">
        <v>63</v>
      </c>
      <c r="B53" s="42">
        <v>38488</v>
      </c>
      <c r="C53" s="6">
        <v>19250</v>
      </c>
      <c r="D53" s="30">
        <v>19250</v>
      </c>
      <c r="E53" s="11" t="s">
        <v>64</v>
      </c>
    </row>
    <row r="54" spans="1:5" x14ac:dyDescent="0.2">
      <c r="A54" s="62" t="s">
        <v>59</v>
      </c>
      <c r="B54" s="44" t="s">
        <v>65</v>
      </c>
      <c r="C54" s="7">
        <v>10000</v>
      </c>
      <c r="D54" s="31">
        <v>10000</v>
      </c>
      <c r="E54" s="10" t="s">
        <v>50</v>
      </c>
    </row>
    <row r="55" spans="1:5" ht="13.5" thickBot="1" x14ac:dyDescent="0.25">
      <c r="A55" s="62" t="s">
        <v>59</v>
      </c>
      <c r="B55" s="42" t="s">
        <v>37</v>
      </c>
      <c r="C55" s="6">
        <v>10000</v>
      </c>
      <c r="D55" s="30">
        <v>10000</v>
      </c>
      <c r="E55" s="11" t="s">
        <v>50</v>
      </c>
    </row>
    <row r="56" spans="1:5" s="71" customFormat="1" ht="15.75" thickBot="1" x14ac:dyDescent="0.25">
      <c r="A56" s="67"/>
      <c r="B56" s="68"/>
      <c r="C56" s="69">
        <v>217938</v>
      </c>
      <c r="D56" s="69">
        <v>217538</v>
      </c>
      <c r="E56" s="70"/>
    </row>
  </sheetData>
  <pageMargins left="0.51" right="0.25" top="0.51" bottom="0.32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workbookViewId="0">
      <selection activeCell="I31" sqref="I31"/>
    </sheetView>
  </sheetViews>
  <sheetFormatPr defaultRowHeight="12.75" x14ac:dyDescent="0.2"/>
  <cols>
    <col min="1" max="1" width="34.28515625" style="1" bestFit="1" customWidth="1"/>
    <col min="2" max="6" width="12.7109375" style="1" customWidth="1"/>
    <col min="7" max="16384" width="9.140625" style="1"/>
  </cols>
  <sheetData>
    <row r="1" spans="1:10" s="2" customFormat="1" ht="15" x14ac:dyDescent="0.35">
      <c r="B1" s="73" t="s">
        <v>8</v>
      </c>
      <c r="C1" s="73" t="s">
        <v>10</v>
      </c>
      <c r="D1" s="73" t="s">
        <v>11</v>
      </c>
      <c r="E1" s="73" t="s">
        <v>9</v>
      </c>
      <c r="F1" s="73" t="s">
        <v>1</v>
      </c>
      <c r="H1" s="73"/>
      <c r="J1" s="73"/>
    </row>
    <row r="2" spans="1:10" x14ac:dyDescent="0.2">
      <c r="A2" s="1" t="s">
        <v>66</v>
      </c>
      <c r="B2" s="1">
        <v>1</v>
      </c>
      <c r="C2" s="1">
        <v>1</v>
      </c>
      <c r="D2" s="1">
        <v>1</v>
      </c>
      <c r="E2" s="1">
        <v>1</v>
      </c>
      <c r="F2" s="1">
        <f>SUM(B2:E2)</f>
        <v>4</v>
      </c>
    </row>
    <row r="4" spans="1:10" x14ac:dyDescent="0.2">
      <c r="A4" s="1" t="s">
        <v>2</v>
      </c>
    </row>
    <row r="5" spans="1:10" x14ac:dyDescent="0.2">
      <c r="A5" s="74">
        <v>2005</v>
      </c>
      <c r="B5" s="1">
        <v>-62000</v>
      </c>
      <c r="C5" s="1">
        <v>-62000</v>
      </c>
      <c r="D5" s="1">
        <v>-62000</v>
      </c>
      <c r="E5" s="1">
        <v>-62000</v>
      </c>
      <c r="F5" s="1">
        <f>SUM(B5:E5)</f>
        <v>-248000</v>
      </c>
    </row>
    <row r="6" spans="1:10" x14ac:dyDescent="0.2">
      <c r="A6" s="74">
        <v>2007</v>
      </c>
      <c r="B6" s="1">
        <v>-48000</v>
      </c>
      <c r="C6" s="1">
        <v>-48000</v>
      </c>
      <c r="D6" s="1">
        <v>-48000</v>
      </c>
      <c r="E6" s="1">
        <v>-48000</v>
      </c>
      <c r="F6" s="1">
        <f>SUM(B6:E6)</f>
        <v>-192000</v>
      </c>
    </row>
    <row r="7" spans="1:10" x14ac:dyDescent="0.2">
      <c r="A7" s="74">
        <v>2010</v>
      </c>
      <c r="B7" s="1">
        <v>-78925</v>
      </c>
      <c r="C7" s="1">
        <v>-78925</v>
      </c>
      <c r="D7" s="1">
        <v>-78925</v>
      </c>
      <c r="E7" s="1">
        <v>-78925</v>
      </c>
      <c r="F7" s="1">
        <f>SUM(B7:E7)</f>
        <v>-315700</v>
      </c>
    </row>
    <row r="8" spans="1:10" x14ac:dyDescent="0.2">
      <c r="A8" s="74">
        <v>2014</v>
      </c>
      <c r="B8" s="1">
        <v>-225000</v>
      </c>
      <c r="C8" s="1">
        <v>-225000</v>
      </c>
      <c r="D8" s="1">
        <v>-225000</v>
      </c>
      <c r="E8" s="1">
        <v>-225000</v>
      </c>
      <c r="F8" s="1">
        <v>-900000</v>
      </c>
    </row>
    <row r="10" spans="1:10" x14ac:dyDescent="0.2">
      <c r="A10" s="1" t="s">
        <v>3</v>
      </c>
      <c r="B10" s="1">
        <f>SUM(B5:B8)</f>
        <v>-413925</v>
      </c>
      <c r="C10" s="1">
        <f>SUM(C5:C8)</f>
        <v>-413925</v>
      </c>
      <c r="D10" s="1">
        <f>SUM(D5:D8)</f>
        <v>-413925</v>
      </c>
      <c r="E10" s="1">
        <f>SUM(E5:E8)</f>
        <v>-413925</v>
      </c>
      <c r="F10" s="1">
        <f>SUM(F5:F8)</f>
        <v>-1655700</v>
      </c>
    </row>
    <row r="12" spans="1:10" x14ac:dyDescent="0.2">
      <c r="A12" s="1" t="s">
        <v>4</v>
      </c>
    </row>
    <row r="13" spans="1:10" x14ac:dyDescent="0.2">
      <c r="A13" s="74">
        <v>2008</v>
      </c>
      <c r="B13" s="1">
        <v>0</v>
      </c>
      <c r="C13" s="1">
        <v>0</v>
      </c>
      <c r="D13" s="1">
        <v>0</v>
      </c>
      <c r="E13" s="1">
        <v>-25000</v>
      </c>
      <c r="F13" s="1">
        <f>SUM(B13:E13)</f>
        <v>-25000</v>
      </c>
    </row>
    <row r="14" spans="1:10" x14ac:dyDescent="0.2">
      <c r="A14" s="74">
        <v>2009</v>
      </c>
      <c r="B14" s="1">
        <v>-58000</v>
      </c>
      <c r="C14" s="1">
        <v>0</v>
      </c>
      <c r="D14" s="1">
        <v>0</v>
      </c>
      <c r="E14" s="1">
        <v>-25000</v>
      </c>
      <c r="F14" s="1">
        <f>SUM(B14:E14)</f>
        <v>-83000</v>
      </c>
    </row>
    <row r="15" spans="1:10" x14ac:dyDescent="0.2">
      <c r="A15" s="74">
        <v>2010</v>
      </c>
      <c r="B15" s="1">
        <v>-50000</v>
      </c>
      <c r="C15" s="1">
        <v>0</v>
      </c>
      <c r="D15" s="1">
        <v>-50000</v>
      </c>
      <c r="E15" s="1">
        <v>-25000</v>
      </c>
      <c r="F15" s="1">
        <f>SUM(B15:E15)</f>
        <v>-125000</v>
      </c>
    </row>
    <row r="16" spans="1:10" x14ac:dyDescent="0.2">
      <c r="A16" s="74">
        <v>2011</v>
      </c>
      <c r="B16" s="1">
        <v>-25000</v>
      </c>
      <c r="C16" s="1">
        <v>0</v>
      </c>
      <c r="D16" s="1">
        <v>-25000</v>
      </c>
      <c r="E16" s="1">
        <v>-25000</v>
      </c>
      <c r="F16" s="1">
        <f>SUM(B16:E16)</f>
        <v>-75000</v>
      </c>
    </row>
    <row r="17" spans="1:6" x14ac:dyDescent="0.2">
      <c r="A17" s="74">
        <v>2012</v>
      </c>
      <c r="B17" s="1">
        <v>-25000</v>
      </c>
      <c r="C17" s="1">
        <v>0</v>
      </c>
      <c r="D17" s="1">
        <v>-25000</v>
      </c>
      <c r="E17" s="1">
        <v>-25000</v>
      </c>
      <c r="F17" s="1">
        <f>SUM(B17:E17)</f>
        <v>-75000</v>
      </c>
    </row>
    <row r="18" spans="1:6" x14ac:dyDescent="0.2">
      <c r="A18" s="74">
        <v>2013</v>
      </c>
      <c r="B18" s="1">
        <v>-25000</v>
      </c>
      <c r="C18" s="1">
        <v>0</v>
      </c>
      <c r="D18" s="1">
        <v>-25000</v>
      </c>
      <c r="E18" s="1">
        <v>-25000</v>
      </c>
      <c r="F18" s="1">
        <v>-75000</v>
      </c>
    </row>
    <row r="19" spans="1:6" x14ac:dyDescent="0.2">
      <c r="A19" s="74">
        <v>2014</v>
      </c>
      <c r="B19" s="1">
        <v>-530000</v>
      </c>
      <c r="C19" s="1">
        <v>0</v>
      </c>
      <c r="D19" s="1">
        <v>0</v>
      </c>
      <c r="E19" s="1">
        <v>-100000</v>
      </c>
      <c r="F19" s="1">
        <v>-630000</v>
      </c>
    </row>
    <row r="20" spans="1:6" x14ac:dyDescent="0.2">
      <c r="A20" s="1" t="s">
        <v>5</v>
      </c>
      <c r="B20" s="1">
        <f>SUM(B13:B19)</f>
        <v>-713000</v>
      </c>
      <c r="C20" s="1">
        <f>SUM(C13:C19)</f>
        <v>0</v>
      </c>
      <c r="D20" s="1">
        <f>SUM(D13:D19)</f>
        <v>-125000</v>
      </c>
      <c r="E20" s="1">
        <f>SUM(E13:E19)</f>
        <v>-250000</v>
      </c>
      <c r="F20" s="1">
        <f>SUM(F13:F19)</f>
        <v>-1088000</v>
      </c>
    </row>
    <row r="22" spans="1:6" x14ac:dyDescent="0.2">
      <c r="A22" s="1" t="s">
        <v>6</v>
      </c>
    </row>
    <row r="23" spans="1:6" x14ac:dyDescent="0.2">
      <c r="A23" s="74">
        <v>2006</v>
      </c>
      <c r="B23" s="1">
        <v>45000</v>
      </c>
      <c r="C23" s="1">
        <v>0</v>
      </c>
      <c r="D23" s="1">
        <v>90000</v>
      </c>
      <c r="E23" s="1">
        <v>0</v>
      </c>
      <c r="F23" s="1">
        <f>SUM(B23:E23)</f>
        <v>135000</v>
      </c>
    </row>
    <row r="24" spans="1:6" x14ac:dyDescent="0.2">
      <c r="A24" s="74">
        <v>2006</v>
      </c>
      <c r="B24" s="1">
        <v>1711</v>
      </c>
      <c r="C24" s="1">
        <v>1711</v>
      </c>
      <c r="D24" s="1">
        <v>1711</v>
      </c>
      <c r="E24" s="1">
        <v>1711</v>
      </c>
      <c r="F24" s="1">
        <f>SUM(B24:E24)</f>
        <v>6844</v>
      </c>
    </row>
    <row r="25" spans="1:6" x14ac:dyDescent="0.2">
      <c r="A25" s="74">
        <v>2007</v>
      </c>
      <c r="B25" s="1">
        <v>0</v>
      </c>
      <c r="C25" s="1">
        <v>0</v>
      </c>
      <c r="D25" s="1">
        <v>9470</v>
      </c>
      <c r="E25" s="1">
        <v>0</v>
      </c>
      <c r="F25" s="1">
        <f>SUM(B25:E25)</f>
        <v>9470</v>
      </c>
    </row>
    <row r="26" spans="1:6" x14ac:dyDescent="0.2">
      <c r="A26" s="74">
        <v>2008</v>
      </c>
      <c r="B26" s="1">
        <v>0</v>
      </c>
      <c r="C26" s="1">
        <v>0</v>
      </c>
      <c r="D26" s="1">
        <v>98818</v>
      </c>
      <c r="E26" s="1">
        <v>0</v>
      </c>
      <c r="F26" s="1">
        <f>SUM(B26:E26)</f>
        <v>98818</v>
      </c>
    </row>
    <row r="27" spans="1:6" x14ac:dyDescent="0.2">
      <c r="A27" s="74">
        <v>2009</v>
      </c>
      <c r="B27" s="1">
        <v>0</v>
      </c>
      <c r="C27" s="1">
        <v>0</v>
      </c>
      <c r="D27" s="1">
        <v>-75000</v>
      </c>
      <c r="E27" s="1">
        <v>0</v>
      </c>
      <c r="F27" s="1">
        <v>-75000</v>
      </c>
    </row>
    <row r="28" spans="1:6" x14ac:dyDescent="0.2">
      <c r="A28" s="74">
        <v>2009</v>
      </c>
      <c r="B28" s="1">
        <v>200000</v>
      </c>
      <c r="C28" s="1">
        <v>0</v>
      </c>
      <c r="D28" s="1">
        <v>0</v>
      </c>
      <c r="E28" s="1">
        <v>10000</v>
      </c>
      <c r="F28" s="1">
        <f>SUM(B28:E28)</f>
        <v>210000</v>
      </c>
    </row>
    <row r="29" spans="1:6" x14ac:dyDescent="0.2">
      <c r="A29" s="74">
        <v>2010</v>
      </c>
      <c r="B29" s="1">
        <v>50000</v>
      </c>
      <c r="C29" s="1">
        <v>0</v>
      </c>
      <c r="D29" s="1">
        <v>400000</v>
      </c>
      <c r="E29" s="1">
        <v>10000</v>
      </c>
      <c r="F29" s="1">
        <f>SUM(B29:E29)</f>
        <v>460000</v>
      </c>
    </row>
    <row r="30" spans="1:6" x14ac:dyDescent="0.2">
      <c r="A30" s="74">
        <v>2011</v>
      </c>
      <c r="B30" s="1">
        <v>100000</v>
      </c>
      <c r="C30" s="1">
        <v>0</v>
      </c>
      <c r="D30" s="1">
        <v>11227</v>
      </c>
      <c r="E30" s="1">
        <v>0</v>
      </c>
      <c r="F30" s="1">
        <f>SUM(B30:E30)</f>
        <v>111227</v>
      </c>
    </row>
    <row r="31" spans="1:6" ht="15" x14ac:dyDescent="0.35">
      <c r="A31" s="74">
        <v>2013</v>
      </c>
      <c r="B31" s="75">
        <v>100000</v>
      </c>
      <c r="C31" s="75">
        <v>0</v>
      </c>
      <c r="D31" s="75">
        <v>0</v>
      </c>
      <c r="E31" s="75">
        <v>0</v>
      </c>
      <c r="F31" s="75">
        <f>SUM(B31:E31)</f>
        <v>100000</v>
      </c>
    </row>
    <row r="32" spans="1:6" ht="15" x14ac:dyDescent="0.35">
      <c r="A32" s="77" t="s">
        <v>7</v>
      </c>
      <c r="B32" s="76">
        <f>SUM(B23:B31)</f>
        <v>496711</v>
      </c>
      <c r="C32" s="76">
        <f>SUM(C23:C31)</f>
        <v>1711</v>
      </c>
      <c r="D32" s="76">
        <f>SUM(D23:D31)</f>
        <v>536226</v>
      </c>
      <c r="E32" s="76">
        <f>SUM(E23:E31)</f>
        <v>21711</v>
      </c>
      <c r="F32" s="76">
        <f>SUM(F23:F31)</f>
        <v>1056359</v>
      </c>
    </row>
  </sheetData>
  <pageMargins left="0.31" right="0.25" top="0.28000000000000003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Reconcile</vt:lpstr>
      <vt:lpstr>Rob</vt:lpstr>
      <vt:lpstr>Rod</vt:lpstr>
      <vt:lpstr>Reconcile!Print_Area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Yossi</cp:lastModifiedBy>
  <cp:lastPrinted>2018-06-07T15:06:55Z</cp:lastPrinted>
  <dcterms:created xsi:type="dcterms:W3CDTF">2015-06-05T17:59:16Z</dcterms:created>
  <dcterms:modified xsi:type="dcterms:W3CDTF">2018-12-09T22:34:31Z</dcterms:modified>
</cp:coreProperties>
</file>