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 activeTab="1"/>
  </bookViews>
  <sheets>
    <sheet name="Presupuestos 1 er semestre 2011" sheetId="1" r:id="rId1"/>
    <sheet name="Cartera proyectos fut Marz_2011" sheetId="4" r:id="rId2"/>
    <sheet name="Cartera Proyectos fu x Región" sheetId="5" r:id="rId3"/>
    <sheet name="Oportunidades" sheetId="3" r:id="rId4"/>
    <sheet name="Solo las 16 reg" sheetId="6" r:id="rId5"/>
  </sheets>
  <definedNames>
    <definedName name="_xlnm.Print_Area" localSheetId="1">'Cartera proyectos fut Marz_2011'!$A$1:$I$54</definedName>
  </definedNames>
  <calcPr calcId="144525"/>
</workbook>
</file>

<file path=xl/calcChain.xml><?xml version="1.0" encoding="utf-8"?>
<calcChain xmlns="http://schemas.openxmlformats.org/spreadsheetml/2006/main">
  <c r="C37" i="3" l="1"/>
  <c r="C20" i="6"/>
  <c r="C35" i="3" l="1"/>
  <c r="C36" i="3" s="1"/>
  <c r="C31" i="3" l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F5" i="5"/>
  <c r="F61" i="5"/>
  <c r="F58" i="5"/>
  <c r="F55" i="5"/>
  <c r="F52" i="5"/>
  <c r="F45" i="5"/>
  <c r="F42" i="5"/>
  <c r="F39" i="5"/>
  <c r="F37" i="5"/>
  <c r="F34" i="5"/>
  <c r="F31" i="5"/>
  <c r="F29" i="5"/>
  <c r="F24" i="5"/>
  <c r="F16" i="5"/>
  <c r="F14" i="5"/>
  <c r="F10" i="5"/>
  <c r="A20" i="5"/>
  <c r="H35" i="1"/>
  <c r="H29" i="1"/>
  <c r="H30" i="1" s="1"/>
  <c r="F63" i="5" l="1"/>
  <c r="I29" i="1"/>
  <c r="I30" i="1" s="1"/>
  <c r="C22" i="1"/>
  <c r="C2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49" i="4"/>
  <c r="G13" i="4"/>
  <c r="G50" i="4" s="1"/>
  <c r="G25" i="4"/>
  <c r="G28" i="4"/>
  <c r="C21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21" i="5"/>
  <c r="B3" i="4"/>
  <c r="B4" i="4" s="1"/>
  <c r="B5" i="4" s="1"/>
  <c r="B6" i="4" s="1"/>
  <c r="B7" i="4" s="1"/>
  <c r="B8" i="4" s="1"/>
  <c r="B9" i="4" s="1"/>
  <c r="B10" i="4" s="1"/>
  <c r="B11" i="4" s="1"/>
  <c r="H34" i="3"/>
  <c r="C32" i="3"/>
  <c r="H30" i="3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B12" i="4" l="1"/>
  <c r="B14" i="4" s="1"/>
  <c r="B27" i="4" s="1"/>
  <c r="B29" i="4" s="1"/>
  <c r="B55" i="4" l="1"/>
</calcChain>
</file>

<file path=xl/comments1.xml><?xml version="1.0" encoding="utf-8"?>
<comments xmlns="http://schemas.openxmlformats.org/spreadsheetml/2006/main">
  <authors>
    <author>MARIANA</author>
    <author>mordinola</author>
  </authors>
  <commentList>
    <comment ref="H27" authorId="0">
      <text>
        <r>
          <rPr>
            <b/>
            <sz val="8"/>
            <color indexed="81"/>
            <rFont val="Tahoma"/>
            <family val="2"/>
          </rPr>
          <t>MARIANA:</t>
        </r>
        <r>
          <rPr>
            <sz val="8"/>
            <color indexed="81"/>
            <rFont val="Tahoma"/>
            <family val="2"/>
          </rPr>
          <t xml:space="preserve">
Ojo, proyecto Santa Ana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MARIANA:</t>
        </r>
        <r>
          <rPr>
            <sz val="8"/>
            <color indexed="81"/>
            <rFont val="Tahoma"/>
            <family val="2"/>
          </rPr>
          <t xml:space="preserve">
Ojo, proyecto Santa Ana</t>
        </r>
      </text>
    </comment>
    <comment ref="C40" authorId="1">
      <text>
        <r>
          <rPr>
            <b/>
            <sz val="9"/>
            <color indexed="81"/>
            <rFont val="Tahoma"/>
            <family val="2"/>
          </rPr>
          <t>mordinola:</t>
        </r>
        <r>
          <rPr>
            <sz val="9"/>
            <color indexed="81"/>
            <rFont val="Tahoma"/>
            <family val="2"/>
          </rPr>
          <t xml:space="preserve">
antes : Minera Ancash Cobre S.A/ Inca Pacific Resources (Canada)</t>
        </r>
      </text>
    </comment>
  </commentList>
</comments>
</file>

<file path=xl/comments2.xml><?xml version="1.0" encoding="utf-8"?>
<comments xmlns="http://schemas.openxmlformats.org/spreadsheetml/2006/main">
  <authors>
    <author>MARIANA</author>
  </authors>
  <commentList>
    <comment ref="H32" authorId="0">
      <text>
        <r>
          <rPr>
            <b/>
            <sz val="8"/>
            <color indexed="81"/>
            <rFont val="Tahoma"/>
            <family val="2"/>
          </rPr>
          <t>MARIANA:</t>
        </r>
        <r>
          <rPr>
            <sz val="8"/>
            <color indexed="81"/>
            <rFont val="Tahoma"/>
            <family val="2"/>
          </rPr>
          <t xml:space="preserve">
Pucamarca estima 90 soles</t>
        </r>
      </text>
    </comment>
  </commentList>
</comments>
</file>

<file path=xl/sharedStrings.xml><?xml version="1.0" encoding="utf-8"?>
<sst xmlns="http://schemas.openxmlformats.org/spreadsheetml/2006/main" count="498" uniqueCount="320">
  <si>
    <t>Inversión hecha en el 2010 del Gobierno Central</t>
  </si>
  <si>
    <t>Ranking</t>
  </si>
  <si>
    <t>Sectores</t>
  </si>
  <si>
    <t>Monto Ejecutado</t>
  </si>
  <si>
    <t>Energía y Minas</t>
  </si>
  <si>
    <t>Defensa</t>
  </si>
  <si>
    <t>Presidencia Consejo Ministros</t>
  </si>
  <si>
    <t>Comercio Exterior y Turismo</t>
  </si>
  <si>
    <t>Agricultura</t>
  </si>
  <si>
    <t>Mujer y Desarrollo Social</t>
  </si>
  <si>
    <t>Producción</t>
  </si>
  <si>
    <t>Justicia</t>
  </si>
  <si>
    <t>Cultura</t>
  </si>
  <si>
    <t>Salud</t>
  </si>
  <si>
    <t>Economía y Finanzas</t>
  </si>
  <si>
    <t>Educación</t>
  </si>
  <si>
    <t>Ambiental</t>
  </si>
  <si>
    <t>Interior</t>
  </si>
  <si>
    <r>
      <t>Total en dolares americanos</t>
    </r>
    <r>
      <rPr>
        <b/>
        <sz val="11"/>
        <color theme="1"/>
        <rFont val="Calibri"/>
        <family val="2"/>
        <scheme val="minor"/>
      </rPr>
      <t xml:space="preserve"> ($)</t>
    </r>
  </si>
  <si>
    <t>Inversión hecha en el 2010 del Gobierno Regionales</t>
  </si>
  <si>
    <t>Gobierno Regional San Martín</t>
  </si>
  <si>
    <t>Gobierno Regional Madre de Dios</t>
  </si>
  <si>
    <t>Gobierno Regional Callao</t>
  </si>
  <si>
    <t>Gobierno Regional Piura</t>
  </si>
  <si>
    <t>Gobierno Regional Ayacucho</t>
  </si>
  <si>
    <t>Gobierno Regional Amazonas</t>
  </si>
  <si>
    <t>Gobierno Regional Loreto</t>
  </si>
  <si>
    <t>Gobierno Regional Ucayali</t>
  </si>
  <si>
    <t>Gobierno Regional Junín</t>
  </si>
  <si>
    <t>Gobierno Regional Cusco</t>
  </si>
  <si>
    <t>Gobierno Regional Moquegua</t>
  </si>
  <si>
    <t>Gobierno Regional Lima</t>
  </si>
  <si>
    <t>Gobierno Regional Ica</t>
  </si>
  <si>
    <t>Gobierno Regional Huancavelica</t>
  </si>
  <si>
    <t>Gobierno Regional Arequipa</t>
  </si>
  <si>
    <t>Gobierno Regional Puno</t>
  </si>
  <si>
    <t>Gobierno Regional Apurímac</t>
  </si>
  <si>
    <t>Gobierno Regional Tumbes</t>
  </si>
  <si>
    <t>Gobierno Regional La Libertad</t>
  </si>
  <si>
    <t>Gobierno Regional Lambayeque</t>
  </si>
  <si>
    <t>Gobierno Regional Cajamarca</t>
  </si>
  <si>
    <t>Gobierno Regional Huánuco</t>
  </si>
  <si>
    <t>Gobierno Regional Pasco</t>
  </si>
  <si>
    <t>Gobierno Regional Tacna</t>
  </si>
  <si>
    <t>Gobierno Regional Ancash</t>
  </si>
  <si>
    <r>
      <t xml:space="preserve">Lo disponible y estimado para el 2011 </t>
    </r>
    <r>
      <rPr>
        <b/>
        <sz val="11"/>
        <color theme="1"/>
        <rFont val="Calibri"/>
        <family val="2"/>
        <scheme val="minor"/>
      </rPr>
      <t>($)</t>
    </r>
  </si>
  <si>
    <t>Se tiene</t>
  </si>
  <si>
    <t xml:space="preserve">veces más </t>
  </si>
  <si>
    <r>
      <t xml:space="preserve"> Total  en nuevos soles </t>
    </r>
    <r>
      <rPr>
        <b/>
        <sz val="11"/>
        <color rgb="FF000000"/>
        <rFont val="Calibri"/>
        <family val="2"/>
      </rPr>
      <t>(S./)</t>
    </r>
  </si>
  <si>
    <r>
      <t>Total en dolares americanos</t>
    </r>
    <r>
      <rPr>
        <b/>
        <sz val="11"/>
        <color rgb="FF000000"/>
        <rFont val="Calibri"/>
        <family val="2"/>
      </rPr>
      <t xml:space="preserve"> ($)</t>
    </r>
  </si>
  <si>
    <t>Total de regiones con proyectos a futuro</t>
  </si>
  <si>
    <t>Tacna</t>
  </si>
  <si>
    <r>
      <t xml:space="preserve">Total en nuevos soles </t>
    </r>
    <r>
      <rPr>
        <b/>
        <sz val="11"/>
        <color theme="1"/>
        <rFont val="Calibri"/>
        <family val="2"/>
        <scheme val="minor"/>
      </rPr>
      <t>(S./)</t>
    </r>
  </si>
  <si>
    <r>
      <t>Lo realizado en el 2010 en la región de Tacna en proyectos mineros</t>
    </r>
    <r>
      <rPr>
        <b/>
        <sz val="11"/>
        <color theme="1"/>
        <rFont val="Calibri"/>
        <family val="2"/>
        <scheme val="minor"/>
      </rPr>
      <t>($)</t>
    </r>
  </si>
  <si>
    <t xml:space="preserve">Se tendría </t>
  </si>
  <si>
    <t>veces más</t>
  </si>
  <si>
    <t>Proceso</t>
  </si>
  <si>
    <t>Caso</t>
  </si>
  <si>
    <t>Empresa Local/ Inversión/ País</t>
  </si>
  <si>
    <t>Proyecto/ Región</t>
  </si>
  <si>
    <t>Metal Principal</t>
  </si>
  <si>
    <t>Inicio de Operaciones (estimado)</t>
  </si>
  <si>
    <t>Estimado de inversión (US $  millones)</t>
  </si>
  <si>
    <t>Situacción Actual</t>
  </si>
  <si>
    <t>Fecha de la fuente de información</t>
  </si>
  <si>
    <t>En Ampliación</t>
  </si>
  <si>
    <t>Southern Perú Cooper Corporation/ Grupo Mexico</t>
  </si>
  <si>
    <t>Fundición/ Moquegua</t>
  </si>
  <si>
    <t>Cobre</t>
  </si>
  <si>
    <t>Sin inconvenientes</t>
  </si>
  <si>
    <t>Noticias 02/03/2010</t>
  </si>
  <si>
    <t>Refinería de Ilo/ Moquegua</t>
  </si>
  <si>
    <t>Toquepala/ Tacna</t>
  </si>
  <si>
    <t>Poco consenso social, antecendentes de paro</t>
  </si>
  <si>
    <t>Noticias Oct 2010 Y DP</t>
  </si>
  <si>
    <t>Cuajone/ Moquegua</t>
  </si>
  <si>
    <t>Oposición del municipio y organismos sociales</t>
  </si>
  <si>
    <t>Noticias Nov 2010 y DP</t>
  </si>
  <si>
    <t>Shougang hierro Perú S.A.A/ Shougang Corporation (China)</t>
  </si>
  <si>
    <t>Marcona/ Ica</t>
  </si>
  <si>
    <t>Hierro</t>
  </si>
  <si>
    <t>Disputa con el Estado por terrenos</t>
  </si>
  <si>
    <t>Noticias Dic 2009</t>
  </si>
  <si>
    <t>Votarantim Metals-Cajamarquilla S.A/ Votarantim Metais (Brasil)</t>
  </si>
  <si>
    <t>Ref. Zinc Cajamarquilla/ Lima</t>
  </si>
  <si>
    <t>Zinc</t>
  </si>
  <si>
    <t>sin inconvenientes</t>
  </si>
  <si>
    <t>Soc.  Mra. Cerro verde S.A/ Freeport- MacMoran Cooper (USA)</t>
  </si>
  <si>
    <t>Cerro verde/ Arequipa</t>
  </si>
  <si>
    <t>Reclamo por mejora de los beneficios sociales</t>
  </si>
  <si>
    <t>Noticias 11 Enero 2011</t>
  </si>
  <si>
    <t>Compañía Minera Antamina S.A/ BHP  Billiton Xstrata Teck Mitsubish</t>
  </si>
  <si>
    <t>Antamina/ Ancash</t>
  </si>
  <si>
    <t>Cobre-Zinc</t>
  </si>
  <si>
    <t>Reclamo para realizar un estudio de Riesgos. Reclaman atención a los impactos a la salud y el ambiente ante la denuncia que el río se encuentra
contaminado por vertimiento de relaves de la empresa minera. En algunos casos si hay diálogo.</t>
  </si>
  <si>
    <t>DP Dic 2010</t>
  </si>
  <si>
    <t>Sociedad Minera El Brocal S.A/ Grupo Buenaventura (Perú)</t>
  </si>
  <si>
    <t>Colquijirca/ Junín</t>
  </si>
  <si>
    <t>Polimetalico</t>
  </si>
  <si>
    <t>Reclamo por contaminación y bloqueo de carretera en Enero</t>
  </si>
  <si>
    <t>Noticias Marzo 20010</t>
  </si>
  <si>
    <t>Minera Barrick Misquichilca S.A./Barrick Gold Corp. (Canada)</t>
  </si>
  <si>
    <t>Lagunas Norte/ La Libertad</t>
  </si>
  <si>
    <t>Oro</t>
  </si>
  <si>
    <t>Se registra conflictos en la comunidad de Andrés Avelino Cáceres de Cuncashca. Exigen que los compense por el cierre del tradicional camino que conducía a sus localidades y que se cumpla con compromisos asumidos.</t>
  </si>
  <si>
    <t>Minera Chinalco Perú S.A/ Chinalcon-Aluminium Corp. of China (China)</t>
  </si>
  <si>
    <t>Toromocho/ Junín</t>
  </si>
  <si>
    <t>Aceptación de la población-presencia en audiencia pública, anteriormente pobladores demandan una fecha para dialogar condiciones de traslado. El 11 d efebrero se realizará una mesa de diálogo.</t>
  </si>
  <si>
    <t>Noticias 14 Enero 2011 y DP Dic 2010</t>
  </si>
  <si>
    <t>Minera La Zanja S..A/ Grupo Buenaventura Perú (Perú)</t>
  </si>
  <si>
    <t>La Zanja/ Cajamarca</t>
  </si>
  <si>
    <t>Pobladores rechazan proyecto. No hay diálogo.</t>
  </si>
  <si>
    <t>Noticias Noviembre 2010 y DP Dic 2010</t>
  </si>
  <si>
    <t>Cía. Minera Colmolache S.A/ Newmont, buenaventura (USA, Perú)</t>
  </si>
  <si>
    <t>Tantahuatay/ Cajamarca</t>
  </si>
  <si>
    <r>
      <t>Aceptación de los pobladores. Diciembre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exige que la Mina no contrate a la empresa San Martin y de prioridad a las empresas de comuneros de El Tingo. Además demanda que la empresa aclare la compra y venta de tierras, porque estaría ocupando tierras comunales.</t>
    </r>
  </si>
  <si>
    <t>Noticias Setiembre 2010 Y DP Diciembre 2010</t>
  </si>
  <si>
    <t>Xstrata Tintaya S.A/ Xstrata Copper (Suiza)</t>
  </si>
  <si>
    <t>Antapaccay/ Cusco</t>
  </si>
  <si>
    <t>Demanda de la población para ampliar aportes de Minera Tintaya al desarrollo provincial de Espinar y cerrar o reubicar presa de relaves de Huanipampa. Se busca reformulación del Convenio con la mepresa Xstrata</t>
  </si>
  <si>
    <t>Minsur S.A/ Grupo Brecia (Perú)</t>
  </si>
  <si>
    <t>Pucamarca/ Tacna</t>
  </si>
  <si>
    <r>
      <rPr>
        <b/>
        <sz val="11"/>
        <color theme="1"/>
        <rFont val="Calibri"/>
        <family val="2"/>
        <scheme val="minor"/>
      </rPr>
      <t>Actualmente,</t>
    </r>
    <r>
      <rPr>
        <sz val="11"/>
        <color theme="1"/>
        <rFont val="Calibri"/>
        <family val="2"/>
        <scheme val="minor"/>
      </rPr>
      <t xml:space="preserve"> advierten posibles daños al ecosistema, contaminación de agua y fauna de la zona. Oposición de la población por contaminación de agua e instalación de pozo de lixivación. 17 de diciembre, en la comunidad de Vilavilani, representantes de la empresa minera MINSUR y de los comuneros de Vilavilani suscribieron dos convenios, uno referido al apoyo social y laboral sobre el trabajo de los comuneros  en la mina y otro referido a la servidumbre y usufructo. </t>
    </r>
    <r>
      <rPr>
        <b/>
        <sz val="11"/>
        <color theme="1"/>
        <rFont val="Calibri"/>
        <family val="2"/>
        <scheme val="minor"/>
      </rPr>
      <t>La Oficina General de Gestión Social (OGGS) del MINEM informa que están realizando la evaluación del Plan de Cierre del Proyecto Pucamarca de la empresa MINSUR</t>
    </r>
    <r>
      <rPr>
        <sz val="11"/>
        <color theme="1"/>
        <rFont val="Calibri"/>
        <family val="2"/>
        <scheme val="minor"/>
      </rPr>
      <t>.</t>
    </r>
  </si>
  <si>
    <t>Noticias Enero 2011 y DP Dic 2010</t>
  </si>
  <si>
    <t>Rio Blanco Cooper S.A/ Zilin Miring Group (China)</t>
  </si>
  <si>
    <t>Rio Blanco/ Piura</t>
  </si>
  <si>
    <t>Rechazo por presunta presencia ilegal, registro de muertes</t>
  </si>
  <si>
    <t>Fosfatos</t>
  </si>
  <si>
    <t>Anglo American QuellavecoS.A/ Anglo American (UK)</t>
  </si>
  <si>
    <t>Quellaveco/ Moquegua</t>
  </si>
  <si>
    <t>Lumina Copper S.A.C/ (China)</t>
  </si>
  <si>
    <t>Galeno/ Cajamarca</t>
  </si>
  <si>
    <r>
      <t xml:space="preserve">Asistencia a talleres para elaboración de EIA y aceptación de la población. </t>
    </r>
    <r>
      <rPr>
        <b/>
        <sz val="11"/>
        <color theme="1"/>
        <rFont val="Calibri"/>
        <family val="2"/>
        <scheme val="minor"/>
      </rPr>
      <t>Se suscribió el Acuerdo Social entre la Comunidad Campesina</t>
    </r>
    <r>
      <rPr>
        <sz val="11"/>
        <color theme="1"/>
        <rFont val="Calibri"/>
        <family val="2"/>
        <scheme val="minor"/>
      </rPr>
      <t xml:space="preserve"> La Encañada y la Empresa
Minera Lumina Cooper SAC, el mismo que fue elevado a escritura pública el 29 de diciembre del 2010.</t>
    </r>
  </si>
  <si>
    <t>Noticias Junio y Noviembre 2010. DP Dicembre 2010</t>
  </si>
  <si>
    <t>Rio Tinto Minera Perú/ Rio Tinto Pic (UK-Australia)</t>
  </si>
  <si>
    <t>La granja/ Cajamarca</t>
  </si>
  <si>
    <t>Oposición de Autoridades Provinciales por temor a contaminación</t>
  </si>
  <si>
    <t>DP Dic 2009</t>
  </si>
  <si>
    <t>Anglo American Michiquillay S.A/ Angloe American (UK)</t>
  </si>
  <si>
    <t>Michiquillay/ Cajamarca</t>
  </si>
  <si>
    <t>Aceptación social, comunidad autoriza reinicio de Exploraciones de Anglo American</t>
  </si>
  <si>
    <t>Noticias Octubre 2010</t>
  </si>
  <si>
    <t>Minera Ynacohca S.R.L/ Newmont, Buenaventura (USA-Perú)</t>
  </si>
  <si>
    <t>Chaquicocha/ Cajamarca</t>
  </si>
  <si>
    <t>por definir</t>
  </si>
  <si>
    <t>No se encontró noticias específicas</t>
  </si>
  <si>
    <t>Cía. Minera Quechua S.A/ Pan Pacific Copper Corp. Mippon Minin Holdings; Mitsui Minin &amp; Smelting Co. (Japón)</t>
  </si>
  <si>
    <t>Quechua/ Cusco</t>
  </si>
  <si>
    <t>En febrero espera presentar EIA</t>
  </si>
  <si>
    <t xml:space="preserve">Noticias Enero 2011  </t>
  </si>
  <si>
    <t>Compañía Minera Milpo S.A (Perú)</t>
  </si>
  <si>
    <t>Pukaqaqa/ Huancavelica</t>
  </si>
  <si>
    <t>Noticias de la página institucional del 2010</t>
  </si>
  <si>
    <t>Hilarión/ Ancash</t>
  </si>
  <si>
    <t>Minera Cuervo S.A.C/ Cuervo Resources Inc (Canada)</t>
  </si>
  <si>
    <t>Cerro Ccopane/ Cusco</t>
  </si>
  <si>
    <t>Pampa de Pongo/ Arequipa</t>
  </si>
  <si>
    <t>Preparando el estudio de pre-factibilidad listo para inicio del 2011. En Setiembre aprobación del MEM para 100 perforaciones</t>
  </si>
  <si>
    <t>Noticias julio y setiembre 2010</t>
  </si>
  <si>
    <t>Bear Creek Minin Company (Santa Ana) / Bear Creek Minin (USA)</t>
  </si>
  <si>
    <t>Corani/ Puno</t>
  </si>
  <si>
    <t>Plata</t>
  </si>
  <si>
    <t>Pobladores de diversos distritos de Chucuito se oponen a las operaciones que desarrollan la minera Santa Ana ante una posible contaminación y la posible pérdida de tierras comunales. Hay diálogo.</t>
  </si>
  <si>
    <t>DP Diciembre 2010</t>
  </si>
  <si>
    <t>Minera Yanacocha S.R.L/ Newmont Buenaventura (Perú)</t>
  </si>
  <si>
    <t>Minas Conga/ Cajamarca</t>
  </si>
  <si>
    <r>
      <t xml:space="preserve">MEM aprueban EIA en agosto. </t>
    </r>
    <r>
      <rPr>
        <b/>
        <sz val="11"/>
        <color theme="1"/>
        <rFont val="Calibri"/>
        <family val="2"/>
        <scheme val="minor"/>
      </rPr>
      <t xml:space="preserve">Diciembre, </t>
    </r>
    <r>
      <rPr>
        <sz val="11"/>
        <color theme="1"/>
        <rFont val="Calibri"/>
        <family val="2"/>
        <scheme val="minor"/>
      </rPr>
      <t>pobladores se oponen por no estar incorporados en el EIA como área de influencia.</t>
    </r>
  </si>
  <si>
    <t>Noticias Agosto 2010 y DP Diciembre 2010</t>
  </si>
  <si>
    <t>Magistral/ Ancash</t>
  </si>
  <si>
    <t>Minera Oro Candente S.A/ Candente Copper Corp. (Canada)</t>
  </si>
  <si>
    <t>Cañariaco/ Lambayeque</t>
  </si>
  <si>
    <t>Aprobación del 85% de la comunidad</t>
  </si>
  <si>
    <t>Noticias Enero 2008</t>
  </si>
  <si>
    <t>Norsemont Perú S.A.C/ Norsemont Mining (Canada)</t>
  </si>
  <si>
    <t>Constancia/ Cusco</t>
  </si>
  <si>
    <t>Se da luz verde y están a la espera de documentación de aprobación.</t>
  </si>
  <si>
    <t>Noticias Noviembre 2010   y Enero 2011</t>
  </si>
  <si>
    <t>Xtrata Perú S.A/ Xtrata Cooper (Suiza)</t>
  </si>
  <si>
    <t>Las Bambas/ Apurimac</t>
  </si>
  <si>
    <t>Presentación del EIA en audiencia pública, aceptación. Alan García, considera que el proyecto es "el contrato del siglo" en Perú.</t>
  </si>
  <si>
    <t>Apurimac Ferrum S.A/ Strike Resources (Australia)</t>
  </si>
  <si>
    <t>Hierro Apurimac/ Apurimac</t>
  </si>
  <si>
    <t>Noticias 3 de enero del 2011</t>
  </si>
  <si>
    <t>Los Chancas/ Apurimac</t>
  </si>
  <si>
    <t>Desaprobación de la comunidad por miedo a contaminación, no contaría con el acuerdo de uso de terrenos comunales y harían uso irracional del agua para el
proyecto. Diálogo suspendido</t>
  </si>
  <si>
    <t>Marcobre S.A.C/ Charlot Resources (Canada)</t>
  </si>
  <si>
    <t>Marcobre (Mina Justa)/ Ica</t>
  </si>
  <si>
    <t>MEM aprueba el EIA</t>
  </si>
  <si>
    <t>Noticias Setiembre 2010</t>
  </si>
  <si>
    <t>Minera Antares Perú S.A.C/ Antares Minerals Inc (Canada)</t>
  </si>
  <si>
    <t>Haquira/ Apurímac</t>
  </si>
  <si>
    <t>CU-Mo-Au</t>
  </si>
  <si>
    <t>Realiza perforaciones</t>
  </si>
  <si>
    <t>Noticias Junio 2010</t>
  </si>
  <si>
    <t>La Arena S.A/ Rio Ato Mining Limited (Canada)</t>
  </si>
  <si>
    <t>La Arena/ La Libertad</t>
  </si>
  <si>
    <t>Oro-Cobre</t>
  </si>
  <si>
    <t>Aprobación por el MEM del EIA. Iniciará producción, a la espera de docuemntos de aprobación.</t>
  </si>
  <si>
    <t>Noticias julio 2010  y Enero 2011</t>
  </si>
  <si>
    <t>Minera Sulliden Shahuindo S.A.C./. Sulliden Gold Corp. Ltd.(Canada)</t>
  </si>
  <si>
    <t>Shahuindo/ Cajamarca</t>
  </si>
  <si>
    <t>Oposición de la población de Chuquibamba y Condebamba a la explotación minero–informal en el cerro Algamarca y alrededores por el impacto ambiental que viene ocasionando.</t>
  </si>
  <si>
    <t>Canteras del Hallazgo (Perú)</t>
  </si>
  <si>
    <t xml:space="preserve"> Chucapaca /Moquegua</t>
  </si>
  <si>
    <t>Poca aceptación, trabajadores reclaman por mejores sueldos. Desean anular en Convenio Marco</t>
  </si>
  <si>
    <t>Noticias Enero 2011</t>
  </si>
  <si>
    <t>Minera CN S.A.C. / Metminco Limited (Australia)</t>
  </si>
  <si>
    <t xml:space="preserve"> Los Calatos / Moquegua</t>
  </si>
  <si>
    <t>Cobre-Mo</t>
  </si>
  <si>
    <t>Oposición por la gran cantidad de proyectos en esta zona. Preocupación  del agua. Parecido a Tia María  o Quellaveco pero en menor intensidad</t>
  </si>
  <si>
    <t>Invicta Mining Corp. S.A.C. / Andean American Mining Corp (Canada)</t>
  </si>
  <si>
    <t>Invicta / Lima</t>
  </si>
  <si>
    <t>Realización del estudio de factibilidad</t>
  </si>
  <si>
    <t xml:space="preserve">Noticias Agosto 2010 </t>
  </si>
  <si>
    <r>
      <t xml:space="preserve">Monto total </t>
    </r>
    <r>
      <rPr>
        <b/>
        <sz val="11"/>
        <color theme="1"/>
        <rFont val="Calibri"/>
        <family val="2"/>
        <scheme val="minor"/>
      </rPr>
      <t>($)</t>
    </r>
  </si>
  <si>
    <t>Región</t>
  </si>
  <si>
    <t>Proyecto</t>
  </si>
  <si>
    <t>Ancash</t>
  </si>
  <si>
    <t>Antamina</t>
  </si>
  <si>
    <t>Hilarión</t>
  </si>
  <si>
    <t>Magistral</t>
  </si>
  <si>
    <r>
      <t xml:space="preserve">Total en dolares americanos </t>
    </r>
    <r>
      <rPr>
        <b/>
        <sz val="11"/>
        <color theme="1"/>
        <rFont val="Calibri"/>
        <family val="2"/>
        <scheme val="minor"/>
      </rPr>
      <t>($)</t>
    </r>
  </si>
  <si>
    <t>Apurímac</t>
  </si>
  <si>
    <t>Las Bambas</t>
  </si>
  <si>
    <t>Hierro Apurimac</t>
  </si>
  <si>
    <t>Los Chancas</t>
  </si>
  <si>
    <t>Haquira</t>
  </si>
  <si>
    <t>Arequipa</t>
  </si>
  <si>
    <t>Cerro verde</t>
  </si>
  <si>
    <t>Tía María</t>
  </si>
  <si>
    <t>Pampa de Pongo</t>
  </si>
  <si>
    <t>Cajamarca</t>
  </si>
  <si>
    <t>Tantahuatay</t>
  </si>
  <si>
    <t>Galeno</t>
  </si>
  <si>
    <t>La granja</t>
  </si>
  <si>
    <t>Michiquillay</t>
  </si>
  <si>
    <t>Chaquicocha</t>
  </si>
  <si>
    <t>Minas Conga</t>
  </si>
  <si>
    <t>Shahuindo</t>
  </si>
  <si>
    <t>Cusco</t>
  </si>
  <si>
    <t>Antapaccay</t>
  </si>
  <si>
    <t>Quechua</t>
  </si>
  <si>
    <t>Cerro Ccopane</t>
  </si>
  <si>
    <t>Constancia</t>
  </si>
  <si>
    <t>Huancavelica</t>
  </si>
  <si>
    <t>Pukaqaqa</t>
  </si>
  <si>
    <t>Ica</t>
  </si>
  <si>
    <t>Marcona</t>
  </si>
  <si>
    <t>Marcobre (Mina Justa)</t>
  </si>
  <si>
    <t>Junín</t>
  </si>
  <si>
    <t>Colquijirca</t>
  </si>
  <si>
    <t>Toromocho</t>
  </si>
  <si>
    <t>Lambayeque</t>
  </si>
  <si>
    <t>Cañariaco</t>
  </si>
  <si>
    <t>La Libertad</t>
  </si>
  <si>
    <t>Lagunas Norte</t>
  </si>
  <si>
    <t>La Arena</t>
  </si>
  <si>
    <t>Lima</t>
  </si>
  <si>
    <t>Ref. Zinc Cajamarquilla</t>
  </si>
  <si>
    <t>Invicta</t>
  </si>
  <si>
    <t>Moquegua</t>
  </si>
  <si>
    <t>Fundición</t>
  </si>
  <si>
    <t>Refinería de Ilo</t>
  </si>
  <si>
    <t>Cuajone</t>
  </si>
  <si>
    <t>Quellaveco</t>
  </si>
  <si>
    <t xml:space="preserve">Chucapaca </t>
  </si>
  <si>
    <t xml:space="preserve"> Los Calatos</t>
  </si>
  <si>
    <t>Piura</t>
  </si>
  <si>
    <t>Rio Blanco</t>
  </si>
  <si>
    <t>Puno</t>
  </si>
  <si>
    <t>Corani</t>
  </si>
  <si>
    <t>Toquepala</t>
  </si>
  <si>
    <t>Pucamarca</t>
  </si>
  <si>
    <t>Comparativo de inversiones ejecutadas 2010 versus proyectos de inversión mineros a futuro</t>
  </si>
  <si>
    <t xml:space="preserve">Monto en millones de US $ </t>
  </si>
  <si>
    <t>Minera Miski Mayo S.A/ Barrick Gold Corp. (Brasil)</t>
  </si>
  <si>
    <t>Ampliación Bayovar/ Piura</t>
  </si>
  <si>
    <t>Con EIA Aprobado/ En construcción</t>
  </si>
  <si>
    <t>cobre y oro</t>
  </si>
  <si>
    <t>Con EIA Presentado En Evaluación</t>
  </si>
  <si>
    <t xml:space="preserve">Tía María/ Arequipa </t>
  </si>
  <si>
    <t>total ampliaciones</t>
  </si>
  <si>
    <t>Total copn EIA aprobado</t>
  </si>
  <si>
    <t>Total con EIA presentado</t>
  </si>
  <si>
    <t>En exploración</t>
  </si>
  <si>
    <t>Compañía Minera Milpo S.A/ Grupo Milpo (Perú)</t>
  </si>
  <si>
    <t>Nanjinzhao Group Co. Ltd., Zibo (China)</t>
  </si>
  <si>
    <t>Santa Ana/ Puno</t>
  </si>
  <si>
    <t>Proinversión/ Proinversión</t>
  </si>
  <si>
    <t>cobre</t>
  </si>
  <si>
    <t>Hochschild Mining Plc/ International Minerals Corp. (IMZ) (USA)</t>
  </si>
  <si>
    <t>Inmaculada/ Ayacucho</t>
  </si>
  <si>
    <t>Oro y Plata</t>
  </si>
  <si>
    <t>Total en exploración</t>
  </si>
  <si>
    <t>Trasporte y comunicaciones</t>
  </si>
  <si>
    <t>Vivienda, Construcción y Saneamiento</t>
  </si>
  <si>
    <t xml:space="preserve">Relaciones exteriores </t>
  </si>
  <si>
    <t>Trabajo y Promoción del Empleo</t>
  </si>
  <si>
    <t>Ayacucho</t>
  </si>
  <si>
    <t>Avance de ejecución %</t>
  </si>
  <si>
    <t>Marco Presupuestal de Inversiones</t>
  </si>
  <si>
    <r>
      <t xml:space="preserve">Lo disponible y estimado para el 2011 </t>
    </r>
    <r>
      <rPr>
        <b/>
        <sz val="11"/>
        <color rgb="FF000000"/>
        <rFont val="Calibri"/>
        <family val="2"/>
      </rPr>
      <t>(US $  millones)</t>
    </r>
  </si>
  <si>
    <t>Inmaculada</t>
  </si>
  <si>
    <t>oro y plata</t>
  </si>
  <si>
    <t>Ampliación Bayovar</t>
  </si>
  <si>
    <t>Santa Ana</t>
  </si>
  <si>
    <t>Monto Ejecutado (S./)</t>
  </si>
  <si>
    <r>
      <t xml:space="preserve">Lo disponible y estimado para el 2011 </t>
    </r>
    <r>
      <rPr>
        <b/>
        <sz val="11"/>
        <color theme="1"/>
        <rFont val="Calibri"/>
        <family val="2"/>
        <scheme val="minor"/>
      </rPr>
      <t>(US $  millones)</t>
    </r>
  </si>
  <si>
    <r>
      <t xml:space="preserve">Lo realizado en el 1er periodo 2011 </t>
    </r>
    <r>
      <rPr>
        <b/>
        <sz val="11"/>
        <color rgb="FF000000"/>
        <rFont val="Calibri"/>
        <family val="2"/>
      </rPr>
      <t>(US mil $)</t>
    </r>
  </si>
  <si>
    <r>
      <t xml:space="preserve">Lo realizado en el 1er semestre 2011 en la regiones con proyectos mineros </t>
    </r>
    <r>
      <rPr>
        <b/>
        <sz val="11"/>
        <color theme="1"/>
        <rFont val="Calibri"/>
        <family val="2"/>
        <scheme val="minor"/>
      </rPr>
      <t>(S./ mil)</t>
    </r>
  </si>
  <si>
    <r>
      <t>Lo realizado en el 1er semestre 2011 en la regiones con proyectos mineros</t>
    </r>
    <r>
      <rPr>
        <b/>
        <sz val="11"/>
        <color theme="1"/>
        <rFont val="Calibri"/>
        <family val="2"/>
        <scheme val="minor"/>
      </rPr>
      <t>(US $  mil)</t>
    </r>
  </si>
  <si>
    <t>Total en nuevos soles</t>
  </si>
  <si>
    <r>
      <t xml:space="preserve">Inversiones disponibles para el 2011 </t>
    </r>
    <r>
      <rPr>
        <b/>
        <sz val="11"/>
        <color theme="1"/>
        <rFont val="Calibri"/>
        <family val="2"/>
        <scheme val="minor"/>
      </rPr>
      <t>(US $  millones)</t>
    </r>
  </si>
  <si>
    <r>
      <t xml:space="preserve">Inversiones comprometidas en el 2010 en 16 regiones con proyectos mineros </t>
    </r>
    <r>
      <rPr>
        <b/>
        <sz val="11"/>
        <color theme="1"/>
        <rFont val="Calibri"/>
        <family val="2"/>
        <scheme val="minor"/>
      </rPr>
      <t>(US mil $)</t>
    </r>
  </si>
  <si>
    <t>337,868,214</t>
  </si>
  <si>
    <t>126 veces la inversión anual del total de 16 regiones</t>
  </si>
  <si>
    <t>Total de inversiones comprometidas 2011  en regiones con proyectos de inversión mineros a futuro</t>
  </si>
  <si>
    <t>Fuente: Comisión de presupuesto y cuenta general de la República. Elaboración: Propia</t>
  </si>
  <si>
    <t>Total en dólares americanos</t>
  </si>
  <si>
    <t>42'451,000,000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</si>
</sst>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-[$$-540A]* #,##0_ ;_-[$$-540A]* \-#,##0\ ;_-[$$-540A]* &quot;-&quot;??_ ;_-@_ "/>
    <numFmt numFmtId="166" formatCode="_-[$$-409]* #,##0_ ;_-[$$-409]* \-#,##0\ ;_-[$$-409]* &quot;-&quot;_ ;_-@_ "/>
    <numFmt numFmtId="167" formatCode="_ [$S/.-280A]\ * #,##0.00_ ;_ [$S/.-280A]\ * \-#,##0.00_ ;_ [$S/.-280A]\ * &quot;-&quot;??_ ;_ @_ "/>
    <numFmt numFmtId="168" formatCode="_-[$$-540A]* #,##0.00_ ;_-[$$-540A]* \-#,##0.00\ ;_-[$$-540A]* &quot;-&quot;??_ ;_-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5" xfId="0" applyBorder="1"/>
    <xf numFmtId="0" fontId="0" fillId="0" borderId="7" xfId="0" applyBorder="1" applyAlignment="1"/>
    <xf numFmtId="0" fontId="0" fillId="0" borderId="0" xfId="0" applyBorder="1"/>
    <xf numFmtId="0" fontId="0" fillId="0" borderId="3" xfId="0" applyFill="1" applyBorder="1"/>
    <xf numFmtId="0" fontId="0" fillId="0" borderId="5" xfId="0" applyFill="1" applyBorder="1"/>
    <xf numFmtId="0" fontId="0" fillId="0" borderId="8" xfId="0" applyBorder="1" applyAlignment="1"/>
    <xf numFmtId="0" fontId="0" fillId="0" borderId="0" xfId="0" applyFill="1"/>
    <xf numFmtId="0" fontId="0" fillId="0" borderId="6" xfId="0" applyBorder="1" applyAlignment="1">
      <alignment horizontal="right"/>
    </xf>
    <xf numFmtId="0" fontId="0" fillId="0" borderId="6" xfId="0" applyBorder="1"/>
    <xf numFmtId="43" fontId="3" fillId="3" borderId="6" xfId="1" applyFont="1" applyFill="1" applyBorder="1"/>
    <xf numFmtId="0" fontId="4" fillId="0" borderId="0" xfId="0" applyFont="1" applyBorder="1"/>
    <xf numFmtId="0" fontId="4" fillId="0" borderId="3" xfId="0" applyFont="1" applyBorder="1"/>
    <xf numFmtId="3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/>
    <xf numFmtId="3" fontId="4" fillId="0" borderId="6" xfId="0" applyNumberFormat="1" applyFont="1" applyBorder="1"/>
    <xf numFmtId="0" fontId="4" fillId="0" borderId="7" xfId="0" applyFont="1" applyBorder="1" applyAlignment="1"/>
    <xf numFmtId="3" fontId="4" fillId="5" borderId="7" xfId="0" applyNumberFormat="1" applyFont="1" applyFill="1" applyBorder="1"/>
    <xf numFmtId="0" fontId="4" fillId="0" borderId="0" xfId="0" applyFont="1" applyBorder="1" applyAlignment="1"/>
    <xf numFmtId="3" fontId="4" fillId="0" borderId="0" xfId="0" applyNumberFormat="1" applyFont="1" applyFill="1" applyBorder="1"/>
    <xf numFmtId="0" fontId="5" fillId="0" borderId="5" xfId="0" applyFont="1" applyBorder="1"/>
    <xf numFmtId="0" fontId="4" fillId="0" borderId="3" xfId="0" applyFont="1" applyFill="1" applyBorder="1"/>
    <xf numFmtId="0" fontId="4" fillId="0" borderId="5" xfId="0" applyFont="1" applyFill="1" applyBorder="1"/>
    <xf numFmtId="3" fontId="4" fillId="0" borderId="0" xfId="0" applyNumberFormat="1" applyFont="1" applyBorder="1"/>
    <xf numFmtId="0" fontId="0" fillId="0" borderId="5" xfId="0" applyBorder="1" applyAlignment="1">
      <alignment horizontal="right"/>
    </xf>
    <xf numFmtId="0" fontId="2" fillId="0" borderId="0" xfId="0" applyFont="1"/>
    <xf numFmtId="164" fontId="0" fillId="2" borderId="7" xfId="1" applyNumberFormat="1" applyFont="1" applyFill="1" applyBorder="1"/>
    <xf numFmtId="164" fontId="0" fillId="0" borderId="6" xfId="1" applyNumberFormat="1" applyFont="1" applyBorder="1"/>
    <xf numFmtId="1" fontId="2" fillId="2" borderId="6" xfId="0" applyNumberFormat="1" applyFont="1" applyFill="1" applyBorder="1"/>
    <xf numFmtId="0" fontId="0" fillId="0" borderId="6" xfId="0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4" fontId="0" fillId="0" borderId="6" xfId="0" applyNumberFormat="1" applyBorder="1"/>
    <xf numFmtId="0" fontId="0" fillId="7" borderId="6" xfId="0" applyFill="1" applyBorder="1"/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0" fillId="0" borderId="0" xfId="0" applyBorder="1" applyAlignment="1">
      <alignment vertical="center" wrapText="1"/>
    </xf>
    <xf numFmtId="0" fontId="0" fillId="0" borderId="11" xfId="0" applyBorder="1"/>
    <xf numFmtId="0" fontId="0" fillId="0" borderId="0" xfId="0" applyAlignment="1">
      <alignment wrapText="1"/>
    </xf>
    <xf numFmtId="0" fontId="2" fillId="2" borderId="6" xfId="0" applyFont="1" applyFill="1" applyBorder="1"/>
    <xf numFmtId="0" fontId="2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2" fillId="2" borderId="5" xfId="0" applyFont="1" applyFill="1" applyBorder="1"/>
    <xf numFmtId="0" fontId="0" fillId="0" borderId="13" xfId="0" applyFill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" fontId="2" fillId="2" borderId="10" xfId="0" applyNumberFormat="1" applyFont="1" applyFill="1" applyBorder="1"/>
    <xf numFmtId="1" fontId="2" fillId="0" borderId="6" xfId="0" applyNumberFormat="1" applyFont="1" applyBorder="1"/>
    <xf numFmtId="0" fontId="12" fillId="0" borderId="6" xfId="0" applyFont="1" applyBorder="1" applyAlignment="1">
      <alignment horizontal="center" vertical="center"/>
    </xf>
    <xf numFmtId="0" fontId="12" fillId="0" borderId="0" xfId="0" applyFont="1"/>
    <xf numFmtId="0" fontId="12" fillId="0" borderId="3" xfId="0" applyFont="1" applyFill="1" applyBorder="1"/>
    <xf numFmtId="4" fontId="13" fillId="0" borderId="15" xfId="0" applyNumberFormat="1" applyFont="1" applyBorder="1" applyAlignment="1">
      <alignment horizontal="right"/>
    </xf>
    <xf numFmtId="0" fontId="12" fillId="0" borderId="5" xfId="0" applyFont="1" applyFill="1" applyBorder="1"/>
    <xf numFmtId="0" fontId="12" fillId="0" borderId="5" xfId="0" applyFont="1" applyBorder="1" applyAlignment="1"/>
    <xf numFmtId="0" fontId="12" fillId="0" borderId="7" xfId="0" applyFont="1" applyBorder="1" applyAlignment="1"/>
    <xf numFmtId="0" fontId="16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49" fontId="0" fillId="0" borderId="6" xfId="0" applyNumberFormat="1" applyFill="1" applyBorder="1" applyAlignment="1">
      <alignment horizontal="right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8" fillId="0" borderId="6" xfId="0" applyFont="1" applyBorder="1"/>
    <xf numFmtId="0" fontId="18" fillId="0" borderId="6" xfId="0" applyFont="1" applyBorder="1" applyAlignment="1">
      <alignment wrapText="1"/>
    </xf>
    <xf numFmtId="0" fontId="0" fillId="0" borderId="0" xfId="0" applyFill="1" applyAlignment="1">
      <alignment wrapText="1"/>
    </xf>
    <xf numFmtId="0" fontId="19" fillId="0" borderId="6" xfId="0" applyFont="1" applyBorder="1"/>
    <xf numFmtId="0" fontId="0" fillId="0" borderId="0" xfId="0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2" fillId="0" borderId="6" xfId="0" applyFont="1" applyBorder="1"/>
    <xf numFmtId="3" fontId="0" fillId="0" borderId="0" xfId="0" applyNumberFormat="1"/>
    <xf numFmtId="0" fontId="5" fillId="0" borderId="6" xfId="0" applyFont="1" applyBorder="1" applyAlignment="1">
      <alignment horizontal="right" wrapText="1"/>
    </xf>
    <xf numFmtId="0" fontId="22" fillId="0" borderId="1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2" xfId="0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3" fontId="4" fillId="5" borderId="7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43" fontId="6" fillId="6" borderId="6" xfId="1" applyFont="1" applyFill="1" applyBorder="1" applyAlignment="1">
      <alignment wrapText="1"/>
    </xf>
    <xf numFmtId="0" fontId="0" fillId="0" borderId="17" xfId="0" applyBorder="1"/>
    <xf numFmtId="0" fontId="0" fillId="0" borderId="21" xfId="0" applyBorder="1"/>
    <xf numFmtId="3" fontId="0" fillId="0" borderId="10" xfId="0" applyNumberFormat="1" applyBorder="1"/>
    <xf numFmtId="0" fontId="5" fillId="0" borderId="14" xfId="0" applyFont="1" applyBorder="1" applyAlignment="1">
      <alignment horizontal="center" wrapText="1"/>
    </xf>
    <xf numFmtId="3" fontId="4" fillId="0" borderId="6" xfId="0" applyNumberFormat="1" applyFont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ill="1" applyBorder="1"/>
    <xf numFmtId="0" fontId="0" fillId="0" borderId="12" xfId="0" applyFill="1" applyBorder="1"/>
    <xf numFmtId="0" fontId="0" fillId="0" borderId="9" xfId="0" applyBorder="1" applyAlignment="1">
      <alignment horizontal="left"/>
    </xf>
    <xf numFmtId="1" fontId="0" fillId="0" borderId="10" xfId="0" applyNumberFormat="1" applyFont="1" applyFill="1" applyBorder="1"/>
    <xf numFmtId="1" fontId="2" fillId="2" borderId="5" xfId="0" applyNumberFormat="1" applyFont="1" applyFill="1" applyBorder="1"/>
    <xf numFmtId="0" fontId="2" fillId="2" borderId="6" xfId="0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1" xfId="0" applyFill="1" applyBorder="1"/>
    <xf numFmtId="0" fontId="0" fillId="0" borderId="10" xfId="0" applyFill="1" applyBorder="1"/>
    <xf numFmtId="0" fontId="0" fillId="0" borderId="17" xfId="0" applyFill="1" applyBorder="1"/>
    <xf numFmtId="0" fontId="0" fillId="0" borderId="21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/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9" borderId="3" xfId="0" applyFill="1" applyBorder="1"/>
    <xf numFmtId="3" fontId="0" fillId="9" borderId="3" xfId="0" applyNumberFormat="1" applyFill="1" applyBorder="1"/>
    <xf numFmtId="0" fontId="0" fillId="9" borderId="5" xfId="0" applyFill="1" applyBorder="1"/>
    <xf numFmtId="3" fontId="0" fillId="9" borderId="5" xfId="0" applyNumberFormat="1" applyFill="1" applyBorder="1"/>
    <xf numFmtId="43" fontId="3" fillId="3" borderId="0" xfId="1" applyFont="1" applyFill="1" applyBorder="1"/>
    <xf numFmtId="3" fontId="0" fillId="2" borderId="6" xfId="0" applyNumberFormat="1" applyFill="1" applyBorder="1"/>
    <xf numFmtId="166" fontId="0" fillId="0" borderId="6" xfId="0" applyNumberFormat="1" applyBorder="1"/>
    <xf numFmtId="1" fontId="0" fillId="2" borderId="6" xfId="0" applyNumberFormat="1" applyFill="1" applyBorder="1"/>
    <xf numFmtId="4" fontId="13" fillId="0" borderId="0" xfId="0" applyNumberFormat="1" applyFont="1" applyBorder="1" applyAlignment="1">
      <alignment horizontal="right"/>
    </xf>
    <xf numFmtId="167" fontId="14" fillId="0" borderId="6" xfId="1" applyNumberFormat="1" applyFont="1" applyBorder="1"/>
    <xf numFmtId="168" fontId="14" fillId="0" borderId="7" xfId="1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7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9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11" fillId="0" borderId="8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B7" workbookViewId="0">
      <selection activeCell="K14" sqref="K14"/>
    </sheetView>
  </sheetViews>
  <sheetFormatPr baseColWidth="10" defaultRowHeight="15" x14ac:dyDescent="0.25"/>
  <cols>
    <col min="2" max="2" width="35.28515625" customWidth="1"/>
    <col min="3" max="3" width="16.28515625" customWidth="1"/>
    <col min="4" max="4" width="11.28515625" customWidth="1"/>
    <col min="5" max="5" width="5.85546875" customWidth="1"/>
    <col min="7" max="7" width="37.5703125" customWidth="1"/>
    <col min="8" max="9" width="18.42578125" style="49" customWidth="1"/>
    <col min="10" max="10" width="15.85546875" customWidth="1"/>
  </cols>
  <sheetData>
    <row r="1" spans="1:10" x14ac:dyDescent="0.25">
      <c r="A1" s="14"/>
      <c r="B1" s="14"/>
      <c r="C1" s="14"/>
      <c r="D1" s="14"/>
      <c r="E1" s="14"/>
    </row>
    <row r="2" spans="1:10" ht="15.75" thickBot="1" x14ac:dyDescent="0.3">
      <c r="A2" s="147" t="s">
        <v>0</v>
      </c>
      <c r="B2" s="147"/>
      <c r="C2" s="147"/>
      <c r="D2" s="147"/>
      <c r="E2" s="14"/>
      <c r="F2" s="144" t="s">
        <v>19</v>
      </c>
      <c r="G2" s="145"/>
      <c r="H2" s="145"/>
      <c r="I2" s="145"/>
      <c r="J2" s="146"/>
    </row>
    <row r="3" spans="1:10" ht="33.75" customHeight="1" thickTop="1" x14ac:dyDescent="0.25">
      <c r="A3" s="92" t="s">
        <v>1</v>
      </c>
      <c r="B3" s="93" t="s">
        <v>2</v>
      </c>
      <c r="C3" s="94" t="s">
        <v>306</v>
      </c>
      <c r="D3" s="94" t="s">
        <v>299</v>
      </c>
      <c r="E3" s="14"/>
      <c r="F3" s="25" t="s">
        <v>1</v>
      </c>
      <c r="G3" s="25" t="s">
        <v>2</v>
      </c>
      <c r="H3" s="95" t="s">
        <v>300</v>
      </c>
      <c r="I3" s="91" t="s">
        <v>306</v>
      </c>
      <c r="J3" s="105" t="s">
        <v>299</v>
      </c>
    </row>
    <row r="4" spans="1:10" x14ac:dyDescent="0.25">
      <c r="A4" s="14">
        <v>1</v>
      </c>
      <c r="B4" s="15" t="s">
        <v>294</v>
      </c>
      <c r="C4" s="3">
        <v>2891310076</v>
      </c>
      <c r="D4" s="2">
        <v>51.5</v>
      </c>
      <c r="E4" s="14"/>
      <c r="F4" s="26">
        <v>1</v>
      </c>
      <c r="G4" s="53" t="s">
        <v>20</v>
      </c>
      <c r="H4" s="104">
        <v>171218547</v>
      </c>
      <c r="I4" s="104">
        <v>83616086</v>
      </c>
      <c r="J4" s="102">
        <v>48.8</v>
      </c>
    </row>
    <row r="5" spans="1:10" x14ac:dyDescent="0.25">
      <c r="A5" s="14">
        <f t="shared" ref="A5:A21" si="0">A4+1</f>
        <v>2</v>
      </c>
      <c r="B5" s="15" t="s">
        <v>4</v>
      </c>
      <c r="C5" s="16">
        <v>197553641</v>
      </c>
      <c r="D5" s="2">
        <v>38.299999999999997</v>
      </c>
      <c r="E5" s="14"/>
      <c r="F5" s="26">
        <f>F4+1</f>
        <v>2</v>
      </c>
      <c r="G5" s="2" t="s">
        <v>40</v>
      </c>
      <c r="H5" s="3">
        <v>450364128</v>
      </c>
      <c r="I5" s="3">
        <v>186376232</v>
      </c>
      <c r="J5" s="103">
        <v>41.4</v>
      </c>
    </row>
    <row r="6" spans="1:10" x14ac:dyDescent="0.25">
      <c r="A6" s="14">
        <f t="shared" si="0"/>
        <v>3</v>
      </c>
      <c r="B6" s="15" t="s">
        <v>5</v>
      </c>
      <c r="C6" s="3">
        <v>289330129</v>
      </c>
      <c r="D6" s="2">
        <v>36.4</v>
      </c>
      <c r="E6" s="14"/>
      <c r="F6" s="26">
        <f t="shared" ref="F6:F28" si="1">F5+1</f>
        <v>3</v>
      </c>
      <c r="G6" s="2" t="s">
        <v>26</v>
      </c>
      <c r="H6" s="3">
        <v>313488997</v>
      </c>
      <c r="I6" s="3">
        <v>124782262</v>
      </c>
      <c r="J6" s="103">
        <v>39.799999999999997</v>
      </c>
    </row>
    <row r="7" spans="1:10" x14ac:dyDescent="0.25">
      <c r="A7" s="14">
        <f t="shared" si="0"/>
        <v>4</v>
      </c>
      <c r="B7" s="15" t="s">
        <v>6</v>
      </c>
      <c r="C7" s="3">
        <v>39605682</v>
      </c>
      <c r="D7" s="2">
        <v>32.799999999999997</v>
      </c>
      <c r="E7" s="14"/>
      <c r="F7" s="26">
        <f t="shared" si="1"/>
        <v>4</v>
      </c>
      <c r="G7" s="2" t="s">
        <v>31</v>
      </c>
      <c r="H7" s="3">
        <v>127845803</v>
      </c>
      <c r="I7" s="3">
        <v>39334651</v>
      </c>
      <c r="J7" s="103">
        <v>30.8</v>
      </c>
    </row>
    <row r="8" spans="1:10" x14ac:dyDescent="0.25">
      <c r="A8" s="14">
        <f t="shared" si="0"/>
        <v>5</v>
      </c>
      <c r="B8" s="15" t="s">
        <v>7</v>
      </c>
      <c r="C8" s="3">
        <v>18884900</v>
      </c>
      <c r="D8" s="2">
        <v>29.1</v>
      </c>
      <c r="E8" s="14"/>
      <c r="F8" s="26">
        <f t="shared" si="1"/>
        <v>5</v>
      </c>
      <c r="G8" s="2" t="s">
        <v>21</v>
      </c>
      <c r="H8" s="3">
        <v>101516811</v>
      </c>
      <c r="I8" s="3">
        <v>28670875</v>
      </c>
      <c r="J8" s="103">
        <v>28.2</v>
      </c>
    </row>
    <row r="9" spans="1:10" x14ac:dyDescent="0.25">
      <c r="A9" s="14">
        <f t="shared" si="0"/>
        <v>6</v>
      </c>
      <c r="B9" s="15" t="s">
        <v>15</v>
      </c>
      <c r="C9" s="3">
        <v>478014961</v>
      </c>
      <c r="D9" s="2">
        <v>22.2</v>
      </c>
      <c r="E9" s="14"/>
      <c r="F9" s="26">
        <f t="shared" si="1"/>
        <v>6</v>
      </c>
      <c r="G9" s="2" t="s">
        <v>28</v>
      </c>
      <c r="H9" s="3">
        <v>142800078</v>
      </c>
      <c r="I9" s="3">
        <v>39695268</v>
      </c>
      <c r="J9" s="103">
        <v>27.8</v>
      </c>
    </row>
    <row r="10" spans="1:10" x14ac:dyDescent="0.25">
      <c r="A10" s="14">
        <f t="shared" si="0"/>
        <v>7</v>
      </c>
      <c r="B10" s="15" t="s">
        <v>8</v>
      </c>
      <c r="C10" s="3">
        <v>125787124</v>
      </c>
      <c r="D10" s="2">
        <v>21.6</v>
      </c>
      <c r="E10" s="14"/>
      <c r="F10" s="26">
        <f t="shared" si="1"/>
        <v>7</v>
      </c>
      <c r="G10" s="2" t="s">
        <v>34</v>
      </c>
      <c r="H10" s="3">
        <v>322718957</v>
      </c>
      <c r="I10" s="3">
        <v>88965567</v>
      </c>
      <c r="J10" s="103">
        <v>27.6</v>
      </c>
    </row>
    <row r="11" spans="1:10" x14ac:dyDescent="0.25">
      <c r="A11" s="14">
        <f t="shared" si="0"/>
        <v>8</v>
      </c>
      <c r="B11" s="15" t="s">
        <v>295</v>
      </c>
      <c r="C11" s="3">
        <v>70209096</v>
      </c>
      <c r="D11" s="2">
        <v>18.600000000000001</v>
      </c>
      <c r="E11" s="14"/>
      <c r="F11" s="26">
        <f t="shared" si="1"/>
        <v>8</v>
      </c>
      <c r="G11" s="2" t="s">
        <v>27</v>
      </c>
      <c r="H11" s="3">
        <v>125090958</v>
      </c>
      <c r="I11" s="3">
        <v>33913630</v>
      </c>
      <c r="J11" s="103">
        <v>27.1</v>
      </c>
    </row>
    <row r="12" spans="1:10" x14ac:dyDescent="0.25">
      <c r="A12" s="14">
        <f t="shared" si="0"/>
        <v>9</v>
      </c>
      <c r="B12" s="15" t="s">
        <v>10</v>
      </c>
      <c r="C12" s="3">
        <v>4128828</v>
      </c>
      <c r="D12" s="2">
        <v>18.600000000000001</v>
      </c>
      <c r="E12" s="14"/>
      <c r="F12" s="26">
        <f t="shared" si="1"/>
        <v>9</v>
      </c>
      <c r="G12" s="2" t="s">
        <v>37</v>
      </c>
      <c r="H12" s="3">
        <v>138684849</v>
      </c>
      <c r="I12" s="3">
        <v>35138986</v>
      </c>
      <c r="J12" s="103">
        <v>25.3</v>
      </c>
    </row>
    <row r="13" spans="1:10" x14ac:dyDescent="0.25">
      <c r="A13" s="14">
        <f t="shared" si="0"/>
        <v>10</v>
      </c>
      <c r="B13" s="15" t="s">
        <v>9</v>
      </c>
      <c r="C13" s="3">
        <v>3135372</v>
      </c>
      <c r="D13" s="2">
        <v>18.5</v>
      </c>
      <c r="E13" s="14"/>
      <c r="F13" s="26">
        <f t="shared" si="1"/>
        <v>10</v>
      </c>
      <c r="G13" s="2" t="s">
        <v>32</v>
      </c>
      <c r="H13" s="3">
        <v>165528610</v>
      </c>
      <c r="I13" s="3">
        <v>40982207</v>
      </c>
      <c r="J13" s="103">
        <v>24.8</v>
      </c>
    </row>
    <row r="14" spans="1:10" x14ac:dyDescent="0.25">
      <c r="A14" s="14">
        <f t="shared" si="0"/>
        <v>11</v>
      </c>
      <c r="B14" s="15" t="s">
        <v>14</v>
      </c>
      <c r="C14" s="3">
        <v>46707227</v>
      </c>
      <c r="D14" s="2">
        <v>18.100000000000001</v>
      </c>
      <c r="E14" s="14"/>
      <c r="F14" s="26">
        <f t="shared" si="1"/>
        <v>11</v>
      </c>
      <c r="G14" s="2" t="s">
        <v>41</v>
      </c>
      <c r="H14" s="3">
        <v>235892054</v>
      </c>
      <c r="I14" s="3">
        <v>57262471</v>
      </c>
      <c r="J14" s="103">
        <v>24.3</v>
      </c>
    </row>
    <row r="15" spans="1:10" x14ac:dyDescent="0.25">
      <c r="A15" s="14">
        <f t="shared" si="0"/>
        <v>12</v>
      </c>
      <c r="B15" s="15" t="s">
        <v>12</v>
      </c>
      <c r="C15" s="3">
        <v>33250702</v>
      </c>
      <c r="D15" s="2">
        <v>16.600000000000001</v>
      </c>
      <c r="E15" s="14"/>
      <c r="F15" s="26">
        <f t="shared" si="1"/>
        <v>12</v>
      </c>
      <c r="G15" s="2" t="s">
        <v>39</v>
      </c>
      <c r="H15" s="3">
        <v>172959995</v>
      </c>
      <c r="I15" s="3">
        <v>39688068</v>
      </c>
      <c r="J15" s="103">
        <v>22.9</v>
      </c>
    </row>
    <row r="16" spans="1:10" x14ac:dyDescent="0.25">
      <c r="A16" s="14">
        <f t="shared" si="0"/>
        <v>13</v>
      </c>
      <c r="B16" s="15" t="s">
        <v>13</v>
      </c>
      <c r="C16" s="3">
        <v>131387528</v>
      </c>
      <c r="D16" s="2">
        <v>14.6</v>
      </c>
      <c r="E16" s="14"/>
      <c r="F16" s="26">
        <f t="shared" si="1"/>
        <v>13</v>
      </c>
      <c r="G16" s="2" t="s">
        <v>22</v>
      </c>
      <c r="H16" s="3">
        <v>139371212</v>
      </c>
      <c r="I16" s="3">
        <v>29833831</v>
      </c>
      <c r="J16" s="103">
        <v>21.4</v>
      </c>
    </row>
    <row r="17" spans="1:14" x14ac:dyDescent="0.25">
      <c r="A17" s="14">
        <f t="shared" si="0"/>
        <v>14</v>
      </c>
      <c r="B17" s="15" t="s">
        <v>296</v>
      </c>
      <c r="C17" s="3">
        <v>1309707</v>
      </c>
      <c r="D17" s="2">
        <v>13.1</v>
      </c>
      <c r="E17" s="14"/>
      <c r="F17" s="26">
        <f t="shared" si="1"/>
        <v>14</v>
      </c>
      <c r="G17" s="2" t="s">
        <v>38</v>
      </c>
      <c r="H17" s="3">
        <v>296580378</v>
      </c>
      <c r="I17" s="3">
        <v>62026508</v>
      </c>
      <c r="J17" s="103">
        <v>20.9</v>
      </c>
    </row>
    <row r="18" spans="1:14" x14ac:dyDescent="0.25">
      <c r="A18" s="14">
        <f t="shared" si="0"/>
        <v>15</v>
      </c>
      <c r="B18" s="15" t="s">
        <v>11</v>
      </c>
      <c r="C18" s="3">
        <v>25854647</v>
      </c>
      <c r="D18" s="2">
        <v>12.8</v>
      </c>
      <c r="E18" s="14"/>
      <c r="F18" s="26">
        <f t="shared" si="1"/>
        <v>15</v>
      </c>
      <c r="G18" s="2" t="s">
        <v>23</v>
      </c>
      <c r="H18" s="3">
        <v>286207712</v>
      </c>
      <c r="I18" s="3">
        <v>59215818</v>
      </c>
      <c r="J18" s="103">
        <v>20.7</v>
      </c>
    </row>
    <row r="19" spans="1:14" x14ac:dyDescent="0.25">
      <c r="A19" s="14">
        <f t="shared" si="0"/>
        <v>16</v>
      </c>
      <c r="B19" s="15" t="s">
        <v>16</v>
      </c>
      <c r="C19" s="3">
        <v>2973048</v>
      </c>
      <c r="D19" s="2">
        <v>6.2</v>
      </c>
      <c r="E19" s="14"/>
      <c r="F19" s="26">
        <f t="shared" si="1"/>
        <v>16</v>
      </c>
      <c r="G19" s="2" t="s">
        <v>29</v>
      </c>
      <c r="H19" s="3">
        <v>353273479</v>
      </c>
      <c r="I19" s="3">
        <v>70564806</v>
      </c>
      <c r="J19" s="103">
        <v>20</v>
      </c>
    </row>
    <row r="20" spans="1:14" x14ac:dyDescent="0.25">
      <c r="A20" s="14">
        <f t="shared" si="0"/>
        <v>17</v>
      </c>
      <c r="B20" s="15" t="s">
        <v>297</v>
      </c>
      <c r="C20" s="3">
        <v>362064</v>
      </c>
      <c r="D20" s="2">
        <v>4.5999999999999996</v>
      </c>
      <c r="E20" s="14"/>
      <c r="F20" s="26">
        <f t="shared" si="1"/>
        <v>17</v>
      </c>
      <c r="G20" s="2" t="s">
        <v>44</v>
      </c>
      <c r="H20" s="3">
        <v>794202257</v>
      </c>
      <c r="I20" s="3">
        <v>145757640</v>
      </c>
      <c r="J20" s="103">
        <v>18.399999999999999</v>
      </c>
    </row>
    <row r="21" spans="1:14" x14ac:dyDescent="0.25">
      <c r="A21" s="17">
        <f t="shared" si="0"/>
        <v>18</v>
      </c>
      <c r="B21" s="18" t="s">
        <v>17</v>
      </c>
      <c r="C21" s="3">
        <v>7864251</v>
      </c>
      <c r="D21" s="4">
        <v>4.5</v>
      </c>
      <c r="E21" s="14"/>
      <c r="F21" s="26">
        <f t="shared" si="1"/>
        <v>18</v>
      </c>
      <c r="G21" s="2" t="s">
        <v>42</v>
      </c>
      <c r="H21" s="3">
        <v>168948827</v>
      </c>
      <c r="I21" s="3">
        <v>26621558</v>
      </c>
      <c r="J21" s="103">
        <v>15.8</v>
      </c>
    </row>
    <row r="22" spans="1:14" x14ac:dyDescent="0.25">
      <c r="A22" s="14"/>
      <c r="B22" s="19" t="s">
        <v>48</v>
      </c>
      <c r="C22" s="20">
        <f>SUM(C4:C21)</f>
        <v>4367668983</v>
      </c>
      <c r="D22" s="28"/>
      <c r="E22" s="14"/>
      <c r="F22" s="26">
        <f t="shared" si="1"/>
        <v>19</v>
      </c>
      <c r="G22" s="2" t="s">
        <v>24</v>
      </c>
      <c r="H22" s="3">
        <v>159215303</v>
      </c>
      <c r="I22" s="3">
        <v>21749543</v>
      </c>
      <c r="J22" s="103">
        <v>13.7</v>
      </c>
    </row>
    <row r="23" spans="1:14" ht="15.75" thickBot="1" x14ac:dyDescent="0.3">
      <c r="A23" s="14"/>
      <c r="B23" s="21" t="s">
        <v>49</v>
      </c>
      <c r="C23" s="22">
        <f>C22/2.7</f>
        <v>1617655178.8888888</v>
      </c>
      <c r="D23" s="24"/>
      <c r="E23" s="14"/>
      <c r="F23" s="26">
        <f t="shared" si="1"/>
        <v>20</v>
      </c>
      <c r="G23" s="2" t="s">
        <v>33</v>
      </c>
      <c r="H23" s="3">
        <v>225729755</v>
      </c>
      <c r="I23" s="3">
        <v>28404385</v>
      </c>
      <c r="J23" s="103">
        <v>12.6</v>
      </c>
    </row>
    <row r="24" spans="1:14" ht="15.75" thickTop="1" x14ac:dyDescent="0.25">
      <c r="A24" s="14"/>
      <c r="B24" s="23"/>
      <c r="C24" s="24"/>
      <c r="D24" s="24"/>
      <c r="E24" s="14"/>
      <c r="F24" s="26">
        <f t="shared" si="1"/>
        <v>21</v>
      </c>
      <c r="G24" s="2" t="s">
        <v>43</v>
      </c>
      <c r="H24" s="3">
        <v>234657612</v>
      </c>
      <c r="I24" s="3">
        <v>29033516</v>
      </c>
      <c r="J24" s="103">
        <v>12.4</v>
      </c>
    </row>
    <row r="25" spans="1:14" x14ac:dyDescent="0.25">
      <c r="A25" s="14"/>
      <c r="B25" s="23"/>
      <c r="C25" s="24"/>
      <c r="D25" s="24"/>
      <c r="E25" s="14"/>
      <c r="F25" s="26">
        <f t="shared" si="1"/>
        <v>22</v>
      </c>
      <c r="G25" s="2" t="s">
        <v>30</v>
      </c>
      <c r="H25" s="3">
        <v>115149067</v>
      </c>
      <c r="I25" s="3">
        <v>12933392</v>
      </c>
      <c r="J25" s="103">
        <v>11.2</v>
      </c>
    </row>
    <row r="26" spans="1:14" x14ac:dyDescent="0.25">
      <c r="F26" s="26">
        <f t="shared" si="1"/>
        <v>23</v>
      </c>
      <c r="G26" s="2" t="s">
        <v>25</v>
      </c>
      <c r="H26" s="3">
        <v>183571590</v>
      </c>
      <c r="I26" s="3">
        <v>16061709</v>
      </c>
      <c r="J26" s="103">
        <v>8.8000000000000007</v>
      </c>
    </row>
    <row r="27" spans="1:14" x14ac:dyDescent="0.25">
      <c r="F27" s="26">
        <f t="shared" si="1"/>
        <v>24</v>
      </c>
      <c r="G27" s="2" t="s">
        <v>36</v>
      </c>
      <c r="H27" s="3">
        <v>276316462</v>
      </c>
      <c r="I27" s="3">
        <v>22694354</v>
      </c>
      <c r="J27" s="103">
        <v>8.1999999999999993</v>
      </c>
    </row>
    <row r="28" spans="1:14" x14ac:dyDescent="0.25">
      <c r="F28" s="27">
        <f t="shared" si="1"/>
        <v>25</v>
      </c>
      <c r="G28" s="4" t="s">
        <v>35</v>
      </c>
      <c r="H28" s="3">
        <v>322816516</v>
      </c>
      <c r="I28" s="3">
        <v>24822224</v>
      </c>
      <c r="J28" s="4">
        <v>7.7</v>
      </c>
    </row>
    <row r="29" spans="1:14" x14ac:dyDescent="0.25">
      <c r="F29" s="14"/>
      <c r="G29" s="19" t="s">
        <v>48</v>
      </c>
      <c r="H29" s="106">
        <f>SUM(H4:H28)</f>
        <v>6024149957</v>
      </c>
      <c r="I29" s="106">
        <f>SUM(I4:I28)</f>
        <v>1348145587</v>
      </c>
      <c r="J29" s="90"/>
      <c r="M29" s="90"/>
      <c r="N29" s="90">
        <v>119451</v>
      </c>
    </row>
    <row r="30" spans="1:14" ht="15.75" thickBot="1" x14ac:dyDescent="0.3">
      <c r="F30" s="14"/>
      <c r="G30" s="21" t="s">
        <v>49</v>
      </c>
      <c r="H30" s="107">
        <f>H29/(2.7)</f>
        <v>2231166650.7407408</v>
      </c>
      <c r="I30" s="96">
        <f>I29/2.7</f>
        <v>499313180.37037033</v>
      </c>
      <c r="J30" s="14"/>
    </row>
    <row r="31" spans="1:14" ht="15.75" thickTop="1" x14ac:dyDescent="0.25">
      <c r="F31" s="14"/>
      <c r="G31" s="23"/>
      <c r="H31" s="97"/>
      <c r="I31" s="98"/>
      <c r="J31" s="14"/>
    </row>
    <row r="32" spans="1:14" x14ac:dyDescent="0.25">
      <c r="F32" s="14"/>
      <c r="G32" s="14"/>
      <c r="H32" s="97"/>
      <c r="I32" s="99"/>
      <c r="J32" s="14"/>
    </row>
    <row r="33" spans="6:10" x14ac:dyDescent="0.25">
      <c r="F33" s="142" t="s">
        <v>301</v>
      </c>
      <c r="G33" s="143"/>
      <c r="H33" s="100">
        <v>42451</v>
      </c>
      <c r="J33" s="14"/>
    </row>
    <row r="34" spans="6:10" x14ac:dyDescent="0.25">
      <c r="F34" s="142" t="s">
        <v>308</v>
      </c>
      <c r="G34" s="143"/>
      <c r="H34" s="106">
        <v>499</v>
      </c>
      <c r="J34" s="14"/>
    </row>
    <row r="35" spans="6:10" x14ac:dyDescent="0.25">
      <c r="F35" s="142" t="s">
        <v>46</v>
      </c>
      <c r="G35" s="143"/>
      <c r="H35" s="101">
        <f>H33/H34</f>
        <v>85.072144288577149</v>
      </c>
      <c r="I35" s="14" t="s">
        <v>47</v>
      </c>
    </row>
    <row r="36" spans="6:10" x14ac:dyDescent="0.25">
      <c r="F36" s="14"/>
      <c r="G36" s="14"/>
      <c r="H36" s="97"/>
      <c r="I36" s="97"/>
      <c r="J36" s="14"/>
    </row>
  </sheetData>
  <mergeCells count="5">
    <mergeCell ref="F33:G33"/>
    <mergeCell ref="F34:G34"/>
    <mergeCell ref="F35:G35"/>
    <mergeCell ref="F2:J2"/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tabSelected="1" zoomScale="60" zoomScaleNormal="60" workbookViewId="0">
      <pane ySplit="1" topLeftCell="A2" activePane="bottomLeft" state="frozen"/>
      <selection pane="bottomLeft" activeCell="G50" sqref="G50"/>
    </sheetView>
  </sheetViews>
  <sheetFormatPr baseColWidth="10" defaultRowHeight="15" x14ac:dyDescent="0.25"/>
  <cols>
    <col min="1" max="1" width="11.7109375" style="49" customWidth="1"/>
    <col min="2" max="2" width="5.5703125" customWidth="1"/>
    <col min="3" max="3" width="61.28515625" style="49" customWidth="1"/>
    <col min="4" max="4" width="29.85546875" customWidth="1"/>
    <col min="5" max="5" width="12.140625" customWidth="1"/>
    <col min="6" max="6" width="14.28515625" customWidth="1"/>
    <col min="7" max="7" width="13.85546875" customWidth="1"/>
    <col min="8" max="8" width="76.42578125" customWidth="1"/>
    <col min="9" max="9" width="45.85546875" customWidth="1"/>
  </cols>
  <sheetData>
    <row r="1" spans="1:9" ht="88.5" customHeight="1" x14ac:dyDescent="0.25">
      <c r="A1" s="35" t="s">
        <v>56</v>
      </c>
      <c r="B1" s="36" t="s">
        <v>57</v>
      </c>
      <c r="C1" s="35" t="s">
        <v>58</v>
      </c>
      <c r="D1" s="37" t="s">
        <v>59</v>
      </c>
      <c r="E1" s="38" t="s">
        <v>60</v>
      </c>
      <c r="F1" s="39" t="s">
        <v>61</v>
      </c>
      <c r="G1" s="35" t="s">
        <v>62</v>
      </c>
      <c r="H1" s="37" t="s">
        <v>63</v>
      </c>
      <c r="I1" s="40" t="s">
        <v>64</v>
      </c>
    </row>
    <row r="2" spans="1:9" ht="15" customHeight="1" x14ac:dyDescent="0.25">
      <c r="A2" s="151" t="s">
        <v>65</v>
      </c>
      <c r="B2" s="12">
        <v>1</v>
      </c>
      <c r="C2" s="159" t="s">
        <v>66</v>
      </c>
      <c r="D2" s="12" t="s">
        <v>67</v>
      </c>
      <c r="E2" s="160" t="s">
        <v>68</v>
      </c>
      <c r="F2" s="161">
        <v>2012</v>
      </c>
      <c r="G2" s="148">
        <v>600</v>
      </c>
      <c r="H2" s="41" t="s">
        <v>69</v>
      </c>
      <c r="I2" s="42" t="s">
        <v>70</v>
      </c>
    </row>
    <row r="3" spans="1:9" x14ac:dyDescent="0.25">
      <c r="A3" s="152"/>
      <c r="B3" s="12">
        <f>B2+1</f>
        <v>2</v>
      </c>
      <c r="C3" s="159"/>
      <c r="D3" s="12" t="s">
        <v>71</v>
      </c>
      <c r="E3" s="160"/>
      <c r="F3" s="161"/>
      <c r="G3" s="149"/>
      <c r="H3" s="41" t="s">
        <v>69</v>
      </c>
      <c r="I3" s="12"/>
    </row>
    <row r="4" spans="1:9" x14ac:dyDescent="0.25">
      <c r="A4" s="152"/>
      <c r="B4" s="12">
        <f t="shared" ref="B4:B27" si="0">B3+1</f>
        <v>3</v>
      </c>
      <c r="C4" s="159"/>
      <c r="D4" s="43" t="s">
        <v>72</v>
      </c>
      <c r="E4" s="160"/>
      <c r="F4" s="161"/>
      <c r="G4" s="149"/>
      <c r="H4" s="41" t="s">
        <v>73</v>
      </c>
      <c r="I4" s="12" t="s">
        <v>74</v>
      </c>
    </row>
    <row r="5" spans="1:9" x14ac:dyDescent="0.25">
      <c r="A5" s="152"/>
      <c r="B5" s="12">
        <f t="shared" si="0"/>
        <v>4</v>
      </c>
      <c r="C5" s="159"/>
      <c r="D5" s="12" t="s">
        <v>75</v>
      </c>
      <c r="E5" s="160"/>
      <c r="F5" s="161"/>
      <c r="G5" s="150"/>
      <c r="H5" s="41" t="s">
        <v>76</v>
      </c>
      <c r="I5" s="12" t="s">
        <v>77</v>
      </c>
    </row>
    <row r="6" spans="1:9" x14ac:dyDescent="0.25">
      <c r="A6" s="152"/>
      <c r="B6" s="12">
        <f t="shared" si="0"/>
        <v>5</v>
      </c>
      <c r="C6" s="44" t="s">
        <v>78</v>
      </c>
      <c r="D6" s="12" t="s">
        <v>79</v>
      </c>
      <c r="E6" s="12" t="s">
        <v>80</v>
      </c>
      <c r="F6" s="12">
        <v>2011</v>
      </c>
      <c r="G6" s="12">
        <v>1000</v>
      </c>
      <c r="H6" s="41" t="s">
        <v>81</v>
      </c>
      <c r="I6" s="12" t="s">
        <v>82</v>
      </c>
    </row>
    <row r="7" spans="1:9" x14ac:dyDescent="0.25">
      <c r="A7" s="152"/>
      <c r="B7" s="12">
        <f t="shared" si="0"/>
        <v>6</v>
      </c>
      <c r="C7" s="41" t="s">
        <v>83</v>
      </c>
      <c r="D7" s="12" t="s">
        <v>84</v>
      </c>
      <c r="E7" s="12" t="s">
        <v>85</v>
      </c>
      <c r="F7" s="12">
        <v>2010</v>
      </c>
      <c r="G7" s="12">
        <v>500</v>
      </c>
      <c r="H7" s="41" t="s">
        <v>86</v>
      </c>
      <c r="I7" s="12"/>
    </row>
    <row r="8" spans="1:9" x14ac:dyDescent="0.25">
      <c r="A8" s="152"/>
      <c r="B8" s="12">
        <f t="shared" si="0"/>
        <v>7</v>
      </c>
      <c r="C8" s="41" t="s">
        <v>87</v>
      </c>
      <c r="D8" s="12" t="s">
        <v>88</v>
      </c>
      <c r="E8" s="12" t="s">
        <v>68</v>
      </c>
      <c r="F8" s="12">
        <v>2012</v>
      </c>
      <c r="G8" s="12">
        <v>1000</v>
      </c>
      <c r="H8" s="41" t="s">
        <v>89</v>
      </c>
      <c r="I8" s="12" t="s">
        <v>90</v>
      </c>
    </row>
    <row r="9" spans="1:9" ht="66.75" customHeight="1" x14ac:dyDescent="0.25">
      <c r="A9" s="152"/>
      <c r="B9" s="12">
        <f t="shared" si="0"/>
        <v>8</v>
      </c>
      <c r="C9" s="41" t="s">
        <v>91</v>
      </c>
      <c r="D9" s="12" t="s">
        <v>92</v>
      </c>
      <c r="E9" s="12" t="s">
        <v>93</v>
      </c>
      <c r="F9" s="12">
        <v>2011</v>
      </c>
      <c r="G9" s="12">
        <v>1100</v>
      </c>
      <c r="H9" s="41" t="s">
        <v>94</v>
      </c>
      <c r="I9" s="12" t="s">
        <v>95</v>
      </c>
    </row>
    <row r="10" spans="1:9" x14ac:dyDescent="0.25">
      <c r="A10" s="152"/>
      <c r="B10" s="12">
        <f t="shared" si="0"/>
        <v>9</v>
      </c>
      <c r="C10" s="41" t="s">
        <v>96</v>
      </c>
      <c r="D10" s="12" t="s">
        <v>97</v>
      </c>
      <c r="E10" s="12" t="s">
        <v>98</v>
      </c>
      <c r="F10" s="12">
        <v>2011</v>
      </c>
      <c r="G10" s="12">
        <v>197</v>
      </c>
      <c r="H10" s="41" t="s">
        <v>99</v>
      </c>
      <c r="I10" s="12" t="s">
        <v>100</v>
      </c>
    </row>
    <row r="11" spans="1:9" ht="45" x14ac:dyDescent="0.25">
      <c r="A11" s="152"/>
      <c r="B11" s="12">
        <f>B10+1</f>
        <v>10</v>
      </c>
      <c r="C11" s="41" t="s">
        <v>101</v>
      </c>
      <c r="D11" s="12" t="s">
        <v>102</v>
      </c>
      <c r="E11" s="12" t="s">
        <v>103</v>
      </c>
      <c r="F11" s="12">
        <v>2012</v>
      </c>
      <c r="G11" s="12">
        <v>400</v>
      </c>
      <c r="H11" s="41" t="s">
        <v>104</v>
      </c>
      <c r="I11" s="12" t="s">
        <v>95</v>
      </c>
    </row>
    <row r="12" spans="1:9" x14ac:dyDescent="0.25">
      <c r="A12" s="152"/>
      <c r="B12" s="82">
        <f>B11+1</f>
        <v>11</v>
      </c>
      <c r="C12" s="83" t="s">
        <v>275</v>
      </c>
      <c r="D12" s="82" t="s">
        <v>276</v>
      </c>
      <c r="E12" s="82" t="s">
        <v>127</v>
      </c>
      <c r="F12" s="82">
        <v>2012</v>
      </c>
      <c r="G12" s="82">
        <v>300</v>
      </c>
      <c r="H12" s="83"/>
      <c r="I12" s="82"/>
    </row>
    <row r="13" spans="1:9" x14ac:dyDescent="0.25">
      <c r="A13" s="153"/>
      <c r="B13" s="154" t="s">
        <v>281</v>
      </c>
      <c r="C13" s="155"/>
      <c r="D13" s="155"/>
      <c r="E13" s="155"/>
      <c r="F13" s="156"/>
      <c r="G13" s="85">
        <f>SUM(G2:G12)</f>
        <v>5097</v>
      </c>
      <c r="H13" s="83"/>
      <c r="I13" s="82"/>
    </row>
    <row r="14" spans="1:9" ht="15" customHeight="1" x14ac:dyDescent="0.25">
      <c r="A14" s="157" t="s">
        <v>277</v>
      </c>
      <c r="B14" s="12">
        <f>B12+1</f>
        <v>12</v>
      </c>
      <c r="C14" s="41" t="s">
        <v>128</v>
      </c>
      <c r="D14" s="12" t="s">
        <v>129</v>
      </c>
      <c r="E14" s="12" t="s">
        <v>68</v>
      </c>
      <c r="F14" s="12">
        <v>2014</v>
      </c>
      <c r="G14" s="12">
        <v>3000</v>
      </c>
      <c r="H14" s="41"/>
      <c r="I14" s="12"/>
    </row>
    <row r="15" spans="1:9" ht="60" x14ac:dyDescent="0.25">
      <c r="A15" s="157"/>
      <c r="B15" s="12">
        <v>13</v>
      </c>
      <c r="C15" s="41" t="s">
        <v>113</v>
      </c>
      <c r="D15" s="12" t="s">
        <v>114</v>
      </c>
      <c r="E15" s="12" t="s">
        <v>103</v>
      </c>
      <c r="F15" s="12">
        <v>2012</v>
      </c>
      <c r="G15" s="12">
        <v>56</v>
      </c>
      <c r="H15" s="45" t="s">
        <v>115</v>
      </c>
      <c r="I15" s="12" t="s">
        <v>116</v>
      </c>
    </row>
    <row r="16" spans="1:9" ht="45" x14ac:dyDescent="0.25">
      <c r="A16" s="157"/>
      <c r="B16" s="12">
        <v>14</v>
      </c>
      <c r="C16" s="41" t="s">
        <v>117</v>
      </c>
      <c r="D16" s="12" t="s">
        <v>118</v>
      </c>
      <c r="E16" s="12" t="s">
        <v>68</v>
      </c>
      <c r="F16" s="12">
        <v>2011</v>
      </c>
      <c r="G16" s="12">
        <v>1500</v>
      </c>
      <c r="H16" s="45" t="s">
        <v>119</v>
      </c>
      <c r="I16" s="46" t="s">
        <v>95</v>
      </c>
    </row>
    <row r="17" spans="1:9" ht="120" x14ac:dyDescent="0.25">
      <c r="A17" s="157"/>
      <c r="B17" s="12">
        <v>15</v>
      </c>
      <c r="C17" s="45" t="s">
        <v>120</v>
      </c>
      <c r="D17" s="46" t="s">
        <v>121</v>
      </c>
      <c r="E17" s="12" t="s">
        <v>103</v>
      </c>
      <c r="F17" s="12">
        <v>2010</v>
      </c>
      <c r="G17" s="12">
        <v>90</v>
      </c>
      <c r="H17" s="41" t="s">
        <v>122</v>
      </c>
      <c r="I17" s="12" t="s">
        <v>123</v>
      </c>
    </row>
    <row r="18" spans="1:9" ht="30" x14ac:dyDescent="0.25">
      <c r="A18" s="157"/>
      <c r="B18" s="12">
        <v>16</v>
      </c>
      <c r="C18" s="41" t="s">
        <v>210</v>
      </c>
      <c r="D18" s="12" t="s">
        <v>211</v>
      </c>
      <c r="E18" s="12" t="s">
        <v>98</v>
      </c>
      <c r="F18" s="11" t="s">
        <v>144</v>
      </c>
      <c r="G18" s="12">
        <v>93</v>
      </c>
      <c r="H18" s="41" t="s">
        <v>212</v>
      </c>
      <c r="I18" s="12" t="s">
        <v>213</v>
      </c>
    </row>
    <row r="19" spans="1:9" ht="30" x14ac:dyDescent="0.25">
      <c r="A19" s="157"/>
      <c r="B19" s="12">
        <v>17</v>
      </c>
      <c r="C19" s="41" t="s">
        <v>194</v>
      </c>
      <c r="D19" s="12" t="s">
        <v>195</v>
      </c>
      <c r="E19" s="12" t="s">
        <v>196</v>
      </c>
      <c r="F19" s="12">
        <v>2012</v>
      </c>
      <c r="G19" s="12">
        <v>360</v>
      </c>
      <c r="H19" s="41" t="s">
        <v>197</v>
      </c>
      <c r="I19" s="12" t="s">
        <v>198</v>
      </c>
    </row>
    <row r="20" spans="1:9" x14ac:dyDescent="0.25">
      <c r="A20" s="157"/>
      <c r="B20" s="12">
        <v>18</v>
      </c>
      <c r="C20" s="41" t="s">
        <v>185</v>
      </c>
      <c r="D20" s="12" t="s">
        <v>186</v>
      </c>
      <c r="E20" s="12" t="s">
        <v>68</v>
      </c>
      <c r="F20" s="12">
        <v>2012</v>
      </c>
      <c r="G20" s="12">
        <v>744</v>
      </c>
      <c r="H20" s="41" t="s">
        <v>187</v>
      </c>
      <c r="I20" s="12" t="s">
        <v>188</v>
      </c>
    </row>
    <row r="21" spans="1:9" ht="30" x14ac:dyDescent="0.25">
      <c r="A21" s="157"/>
      <c r="B21" s="12">
        <v>19</v>
      </c>
      <c r="C21" s="41" t="s">
        <v>164</v>
      </c>
      <c r="D21" s="12" t="s">
        <v>165</v>
      </c>
      <c r="E21" s="12" t="s">
        <v>278</v>
      </c>
      <c r="F21" s="12">
        <v>2015</v>
      </c>
      <c r="G21" s="12">
        <v>3500</v>
      </c>
      <c r="H21" s="45" t="s">
        <v>166</v>
      </c>
      <c r="I21" s="12" t="s">
        <v>167</v>
      </c>
    </row>
    <row r="22" spans="1:9" x14ac:dyDescent="0.25">
      <c r="A22" s="157"/>
      <c r="B22" s="12">
        <v>20</v>
      </c>
      <c r="C22" s="41" t="s">
        <v>173</v>
      </c>
      <c r="D22" s="12" t="s">
        <v>174</v>
      </c>
      <c r="E22" s="12" t="s">
        <v>68</v>
      </c>
      <c r="F22" s="12">
        <v>2013</v>
      </c>
      <c r="G22" s="12">
        <v>846</v>
      </c>
      <c r="H22" s="41" t="s">
        <v>175</v>
      </c>
      <c r="I22" s="12" t="s">
        <v>176</v>
      </c>
    </row>
    <row r="23" spans="1:9" ht="45" x14ac:dyDescent="0.25">
      <c r="A23" s="157"/>
      <c r="B23" s="12">
        <v>21</v>
      </c>
      <c r="C23" s="41" t="s">
        <v>105</v>
      </c>
      <c r="D23" s="12" t="s">
        <v>106</v>
      </c>
      <c r="E23" s="12" t="s">
        <v>68</v>
      </c>
      <c r="F23" s="12">
        <v>2013</v>
      </c>
      <c r="G23" s="12">
        <v>2200</v>
      </c>
      <c r="H23" s="41" t="s">
        <v>107</v>
      </c>
      <c r="I23" s="12" t="s">
        <v>108</v>
      </c>
    </row>
    <row r="24" spans="1:9" ht="30" x14ac:dyDescent="0.25">
      <c r="A24" s="157"/>
      <c r="B24" s="12">
        <v>22</v>
      </c>
      <c r="C24" s="41" t="s">
        <v>177</v>
      </c>
      <c r="D24" s="12" t="s">
        <v>178</v>
      </c>
      <c r="E24" s="12" t="s">
        <v>68</v>
      </c>
      <c r="F24" s="12">
        <v>2014</v>
      </c>
      <c r="G24" s="12">
        <v>4200</v>
      </c>
      <c r="H24" s="41" t="s">
        <v>179</v>
      </c>
      <c r="I24" s="12" t="s">
        <v>158</v>
      </c>
    </row>
    <row r="25" spans="1:9" x14ac:dyDescent="0.25">
      <c r="A25" s="157"/>
      <c r="B25" s="162" t="s">
        <v>282</v>
      </c>
      <c r="C25" s="162"/>
      <c r="D25" s="162"/>
      <c r="E25" s="162"/>
      <c r="F25" s="162"/>
      <c r="G25" s="85">
        <f>SUM(G14:G24)</f>
        <v>16589</v>
      </c>
      <c r="H25" s="41"/>
      <c r="I25" s="12"/>
    </row>
    <row r="26" spans="1:9" ht="60" customHeight="1" x14ac:dyDescent="0.25">
      <c r="A26" s="151" t="s">
        <v>279</v>
      </c>
      <c r="B26" s="8">
        <v>23</v>
      </c>
      <c r="C26" s="84" t="s">
        <v>66</v>
      </c>
      <c r="D26" s="7" t="s">
        <v>280</v>
      </c>
      <c r="E26" s="7" t="s">
        <v>68</v>
      </c>
      <c r="F26" s="7">
        <v>2012</v>
      </c>
      <c r="G26" s="7">
        <v>950</v>
      </c>
      <c r="H26" s="12"/>
      <c r="I26" s="12"/>
    </row>
    <row r="27" spans="1:9" ht="36" customHeight="1" x14ac:dyDescent="0.25">
      <c r="A27" s="152"/>
      <c r="B27" s="12">
        <f t="shared" si="0"/>
        <v>24</v>
      </c>
      <c r="C27" s="41" t="s">
        <v>159</v>
      </c>
      <c r="D27" s="12" t="s">
        <v>287</v>
      </c>
      <c r="E27" s="12" t="s">
        <v>161</v>
      </c>
      <c r="F27" s="12">
        <v>2012</v>
      </c>
      <c r="G27" s="12">
        <v>51</v>
      </c>
      <c r="H27" s="41"/>
      <c r="I27" s="12"/>
    </row>
    <row r="28" spans="1:9" x14ac:dyDescent="0.25">
      <c r="A28" s="153"/>
      <c r="B28" s="162" t="s">
        <v>283</v>
      </c>
      <c r="C28" s="162"/>
      <c r="D28" s="162"/>
      <c r="E28" s="162"/>
      <c r="F28" s="162"/>
      <c r="G28" s="89">
        <f>G26+G27</f>
        <v>1001</v>
      </c>
      <c r="H28" s="86"/>
      <c r="I28" s="6"/>
    </row>
    <row r="29" spans="1:9" ht="30" customHeight="1" x14ac:dyDescent="0.25">
      <c r="A29" s="151" t="s">
        <v>284</v>
      </c>
      <c r="B29" s="4">
        <f>B27+1</f>
        <v>25</v>
      </c>
      <c r="C29" s="41" t="s">
        <v>124</v>
      </c>
      <c r="D29" s="12" t="s">
        <v>125</v>
      </c>
      <c r="E29" s="12" t="s">
        <v>68</v>
      </c>
      <c r="F29" s="12">
        <v>2015</v>
      </c>
      <c r="G29" s="12">
        <v>1440</v>
      </c>
      <c r="H29" s="41" t="s">
        <v>126</v>
      </c>
      <c r="I29" s="12" t="s">
        <v>95</v>
      </c>
    </row>
    <row r="30" spans="1:9" ht="75" x14ac:dyDescent="0.25">
      <c r="A30" s="152"/>
      <c r="B30" s="4">
        <v>26</v>
      </c>
      <c r="C30" s="41" t="s">
        <v>130</v>
      </c>
      <c r="D30" s="12" t="s">
        <v>131</v>
      </c>
      <c r="E30" s="12" t="s">
        <v>68</v>
      </c>
      <c r="F30" s="12">
        <v>2014</v>
      </c>
      <c r="G30" s="12">
        <v>2500</v>
      </c>
      <c r="H30" s="41" t="s">
        <v>132</v>
      </c>
      <c r="I30" s="12" t="s">
        <v>133</v>
      </c>
    </row>
    <row r="31" spans="1:9" x14ac:dyDescent="0.25">
      <c r="A31" s="152"/>
      <c r="B31" s="4">
        <v>27</v>
      </c>
      <c r="C31" s="41" t="s">
        <v>134</v>
      </c>
      <c r="D31" s="12" t="s">
        <v>135</v>
      </c>
      <c r="E31" s="12" t="s">
        <v>68</v>
      </c>
      <c r="F31" s="12">
        <v>2014</v>
      </c>
      <c r="G31" s="12">
        <v>1000</v>
      </c>
      <c r="H31" s="41" t="s">
        <v>136</v>
      </c>
      <c r="I31" s="12" t="s">
        <v>137</v>
      </c>
    </row>
    <row r="32" spans="1:9" x14ac:dyDescent="0.25">
      <c r="A32" s="152"/>
      <c r="B32" s="4">
        <v>28</v>
      </c>
      <c r="C32" s="41" t="s">
        <v>138</v>
      </c>
      <c r="D32" s="12" t="s">
        <v>139</v>
      </c>
      <c r="E32" s="12" t="s">
        <v>68</v>
      </c>
      <c r="F32" s="12">
        <v>2016</v>
      </c>
      <c r="G32" s="12">
        <v>700</v>
      </c>
      <c r="H32" s="41" t="s">
        <v>140</v>
      </c>
      <c r="I32" s="12" t="s">
        <v>141</v>
      </c>
    </row>
    <row r="33" spans="1:9" x14ac:dyDescent="0.25">
      <c r="A33" s="152"/>
      <c r="B33" s="4">
        <v>29</v>
      </c>
      <c r="C33" s="41" t="s">
        <v>142</v>
      </c>
      <c r="D33" s="12" t="s">
        <v>143</v>
      </c>
      <c r="E33" s="12" t="s">
        <v>103</v>
      </c>
      <c r="F33" s="11" t="s">
        <v>144</v>
      </c>
      <c r="G33" s="12">
        <v>400</v>
      </c>
      <c r="H33" s="41" t="s">
        <v>145</v>
      </c>
      <c r="I33" s="12"/>
    </row>
    <row r="34" spans="1:9" ht="30" x14ac:dyDescent="0.25">
      <c r="A34" s="152"/>
      <c r="B34" s="7">
        <v>30</v>
      </c>
      <c r="C34" s="41" t="s">
        <v>146</v>
      </c>
      <c r="D34" s="12" t="s">
        <v>147</v>
      </c>
      <c r="E34" s="12" t="s">
        <v>68</v>
      </c>
      <c r="F34" s="12">
        <v>2013</v>
      </c>
      <c r="G34" s="12">
        <v>490</v>
      </c>
      <c r="H34" s="41" t="s">
        <v>148</v>
      </c>
      <c r="I34" s="12" t="s">
        <v>149</v>
      </c>
    </row>
    <row r="35" spans="1:9" ht="18" customHeight="1" x14ac:dyDescent="0.25">
      <c r="A35" s="152"/>
      <c r="B35" s="12">
        <v>31</v>
      </c>
      <c r="C35" s="41" t="s">
        <v>150</v>
      </c>
      <c r="D35" s="12" t="s">
        <v>151</v>
      </c>
      <c r="E35" s="12" t="s">
        <v>68</v>
      </c>
      <c r="F35" s="11" t="s">
        <v>144</v>
      </c>
      <c r="G35" s="12">
        <v>300</v>
      </c>
      <c r="H35" s="41" t="s">
        <v>69</v>
      </c>
      <c r="I35" s="12" t="s">
        <v>152</v>
      </c>
    </row>
    <row r="36" spans="1:9" ht="15.75" customHeight="1" x14ac:dyDescent="0.25">
      <c r="A36" s="152"/>
      <c r="B36" s="12">
        <v>32</v>
      </c>
      <c r="C36" s="41" t="s">
        <v>285</v>
      </c>
      <c r="D36" s="12" t="s">
        <v>153</v>
      </c>
      <c r="E36" s="12" t="s">
        <v>85</v>
      </c>
      <c r="F36" s="12">
        <v>2013</v>
      </c>
      <c r="G36" s="12">
        <v>300</v>
      </c>
      <c r="H36" s="41" t="s">
        <v>69</v>
      </c>
      <c r="I36" s="12"/>
    </row>
    <row r="37" spans="1:9" ht="15.75" customHeight="1" x14ac:dyDescent="0.25">
      <c r="A37" s="152"/>
      <c r="B37" s="12">
        <v>33</v>
      </c>
      <c r="C37" s="41" t="s">
        <v>154</v>
      </c>
      <c r="D37" s="12" t="s">
        <v>155</v>
      </c>
      <c r="E37" s="12" t="s">
        <v>80</v>
      </c>
      <c r="F37" s="11" t="s">
        <v>144</v>
      </c>
      <c r="G37" s="11" t="s">
        <v>144</v>
      </c>
      <c r="H37" s="41" t="s">
        <v>69</v>
      </c>
      <c r="I37" s="12"/>
    </row>
    <row r="38" spans="1:9" ht="36" customHeight="1" x14ac:dyDescent="0.25">
      <c r="A38" s="152"/>
      <c r="B38" s="12">
        <v>34</v>
      </c>
      <c r="C38" s="41" t="s">
        <v>286</v>
      </c>
      <c r="D38" s="12" t="s">
        <v>156</v>
      </c>
      <c r="E38" s="12" t="s">
        <v>80</v>
      </c>
      <c r="F38" s="12">
        <v>2012</v>
      </c>
      <c r="G38" s="12">
        <v>3280</v>
      </c>
      <c r="H38" s="41" t="s">
        <v>157</v>
      </c>
      <c r="I38" s="12" t="s">
        <v>158</v>
      </c>
    </row>
    <row r="39" spans="1:9" ht="36" customHeight="1" x14ac:dyDescent="0.25">
      <c r="A39" s="152"/>
      <c r="B39" s="12">
        <v>35</v>
      </c>
      <c r="C39" s="41" t="s">
        <v>159</v>
      </c>
      <c r="D39" s="12" t="s">
        <v>160</v>
      </c>
      <c r="E39" s="12" t="s">
        <v>161</v>
      </c>
      <c r="F39" s="12">
        <v>2014</v>
      </c>
      <c r="G39" s="12">
        <v>428</v>
      </c>
      <c r="H39" s="41" t="s">
        <v>162</v>
      </c>
      <c r="I39" s="12" t="s">
        <v>163</v>
      </c>
    </row>
    <row r="40" spans="1:9" ht="15.75" customHeight="1" x14ac:dyDescent="0.25">
      <c r="A40" s="152"/>
      <c r="B40" s="12">
        <v>36</v>
      </c>
      <c r="C40" s="83" t="s">
        <v>288</v>
      </c>
      <c r="D40" s="82" t="s">
        <v>168</v>
      </c>
      <c r="E40" s="82" t="s">
        <v>289</v>
      </c>
      <c r="F40" s="82">
        <v>2012</v>
      </c>
      <c r="G40" s="82">
        <v>402</v>
      </c>
      <c r="H40" s="41"/>
      <c r="I40" s="12"/>
    </row>
    <row r="41" spans="1:9" ht="19.5" customHeight="1" x14ac:dyDescent="0.25">
      <c r="A41" s="152"/>
      <c r="B41" s="12">
        <v>37</v>
      </c>
      <c r="C41" s="41" t="s">
        <v>169</v>
      </c>
      <c r="D41" s="12" t="s">
        <v>170</v>
      </c>
      <c r="E41" s="12" t="s">
        <v>68</v>
      </c>
      <c r="F41" s="11" t="s">
        <v>144</v>
      </c>
      <c r="G41" s="12">
        <v>1565</v>
      </c>
      <c r="H41" s="41" t="s">
        <v>171</v>
      </c>
      <c r="I41" s="12" t="s">
        <v>172</v>
      </c>
    </row>
    <row r="42" spans="1:9" ht="19.5" customHeight="1" x14ac:dyDescent="0.25">
      <c r="A42" s="152"/>
      <c r="B42" s="12">
        <v>38</v>
      </c>
      <c r="C42" s="41" t="s">
        <v>180</v>
      </c>
      <c r="D42" s="12" t="s">
        <v>181</v>
      </c>
      <c r="E42" s="12" t="s">
        <v>80</v>
      </c>
      <c r="F42" s="11" t="s">
        <v>144</v>
      </c>
      <c r="G42" s="12">
        <v>2300</v>
      </c>
      <c r="H42" s="41" t="s">
        <v>69</v>
      </c>
      <c r="I42" s="12" t="s">
        <v>182</v>
      </c>
    </row>
    <row r="43" spans="1:9" ht="36" customHeight="1" x14ac:dyDescent="0.25">
      <c r="A43" s="152"/>
      <c r="B43" s="12">
        <v>39</v>
      </c>
      <c r="C43" s="41" t="s">
        <v>66</v>
      </c>
      <c r="D43" s="12" t="s">
        <v>183</v>
      </c>
      <c r="E43" s="12" t="s">
        <v>68</v>
      </c>
      <c r="F43" s="12">
        <v>2013</v>
      </c>
      <c r="G43" s="12">
        <v>1200</v>
      </c>
      <c r="H43" s="41" t="s">
        <v>184</v>
      </c>
      <c r="I43" s="12" t="s">
        <v>95</v>
      </c>
    </row>
    <row r="44" spans="1:9" ht="36" customHeight="1" x14ac:dyDescent="0.25">
      <c r="A44" s="152"/>
      <c r="B44" s="12">
        <v>40</v>
      </c>
      <c r="C44" s="41" t="s">
        <v>189</v>
      </c>
      <c r="D44" s="12" t="s">
        <v>190</v>
      </c>
      <c r="E44" s="12" t="s">
        <v>191</v>
      </c>
      <c r="F44" s="12">
        <v>2013</v>
      </c>
      <c r="G44" s="12">
        <v>301</v>
      </c>
      <c r="H44" s="41" t="s">
        <v>192</v>
      </c>
      <c r="I44" s="12" t="s">
        <v>193</v>
      </c>
    </row>
    <row r="45" spans="1:9" ht="36" customHeight="1" x14ac:dyDescent="0.25">
      <c r="A45" s="152"/>
      <c r="B45" s="12">
        <v>41</v>
      </c>
      <c r="C45" s="41" t="s">
        <v>199</v>
      </c>
      <c r="D45" s="12" t="s">
        <v>200</v>
      </c>
      <c r="E45" s="12" t="s">
        <v>103</v>
      </c>
      <c r="F45" s="12">
        <v>2012</v>
      </c>
      <c r="G45" s="12">
        <v>90</v>
      </c>
      <c r="H45" s="41" t="s">
        <v>201</v>
      </c>
      <c r="I45" s="12" t="s">
        <v>163</v>
      </c>
    </row>
    <row r="46" spans="1:9" ht="36" customHeight="1" x14ac:dyDescent="0.25">
      <c r="A46" s="152"/>
      <c r="B46" s="12">
        <v>42</v>
      </c>
      <c r="C46" s="41" t="s">
        <v>202</v>
      </c>
      <c r="D46" s="12" t="s">
        <v>203</v>
      </c>
      <c r="E46" s="12" t="s">
        <v>103</v>
      </c>
      <c r="F46" s="12">
        <v>2015</v>
      </c>
      <c r="G46" s="12">
        <v>700</v>
      </c>
      <c r="H46" s="41" t="s">
        <v>204</v>
      </c>
      <c r="I46" s="12" t="s">
        <v>205</v>
      </c>
    </row>
    <row r="47" spans="1:9" ht="36" customHeight="1" x14ac:dyDescent="0.25">
      <c r="A47" s="152"/>
      <c r="B47" s="12">
        <v>43</v>
      </c>
      <c r="C47" s="41" t="s">
        <v>206</v>
      </c>
      <c r="D47" s="12" t="s">
        <v>207</v>
      </c>
      <c r="E47" s="12" t="s">
        <v>208</v>
      </c>
      <c r="F47" s="11" t="s">
        <v>144</v>
      </c>
      <c r="G47" s="12">
        <v>2200</v>
      </c>
      <c r="H47" s="41" t="s">
        <v>209</v>
      </c>
      <c r="I47" s="12" t="s">
        <v>205</v>
      </c>
    </row>
    <row r="48" spans="1:9" ht="29.25" customHeight="1" x14ac:dyDescent="0.25">
      <c r="A48" s="152"/>
      <c r="B48" s="12">
        <v>44</v>
      </c>
      <c r="C48" s="83" t="s">
        <v>290</v>
      </c>
      <c r="D48" s="12" t="s">
        <v>291</v>
      </c>
      <c r="E48" s="12" t="s">
        <v>292</v>
      </c>
      <c r="F48" s="12">
        <v>2013</v>
      </c>
      <c r="G48" s="12">
        <v>168</v>
      </c>
      <c r="H48" s="41"/>
      <c r="I48" s="12"/>
    </row>
    <row r="49" spans="1:9" ht="29.25" customHeight="1" x14ac:dyDescent="0.25">
      <c r="A49" s="81"/>
      <c r="B49" s="163" t="s">
        <v>293</v>
      </c>
      <c r="C49" s="164"/>
      <c r="D49" s="164"/>
      <c r="E49" s="164"/>
      <c r="F49" s="165"/>
      <c r="G49" s="89">
        <f>SUM(G29:G48)</f>
        <v>19764</v>
      </c>
      <c r="H49" s="41"/>
      <c r="I49" s="12"/>
    </row>
    <row r="50" spans="1:9" x14ac:dyDescent="0.25">
      <c r="A50" s="47"/>
      <c r="E50" s="158" t="s">
        <v>214</v>
      </c>
      <c r="F50" s="158"/>
      <c r="G50" s="50">
        <f>SUM(G13+G25+G28+G49)</f>
        <v>42451</v>
      </c>
    </row>
    <row r="51" spans="1:9" ht="18" customHeight="1" x14ac:dyDescent="0.25"/>
    <row r="55" spans="1:9" x14ac:dyDescent="0.25">
      <c r="B55" s="87">
        <f>B29+1</f>
        <v>26</v>
      </c>
      <c r="C55" s="88" t="s">
        <v>109</v>
      </c>
      <c r="D55" s="87" t="s">
        <v>110</v>
      </c>
      <c r="E55" s="87" t="s">
        <v>103</v>
      </c>
      <c r="F55" s="87">
        <v>2010</v>
      </c>
      <c r="G55" s="87">
        <v>60</v>
      </c>
      <c r="H55" s="88" t="s">
        <v>111</v>
      </c>
      <c r="I55" s="87" t="s">
        <v>112</v>
      </c>
    </row>
    <row r="66" ht="17.25" customHeight="1" x14ac:dyDescent="0.25"/>
  </sheetData>
  <mergeCells count="13">
    <mergeCell ref="G2:G5"/>
    <mergeCell ref="A2:A13"/>
    <mergeCell ref="B13:F13"/>
    <mergeCell ref="A14:A25"/>
    <mergeCell ref="E50:F50"/>
    <mergeCell ref="C2:C5"/>
    <mergeCell ref="E2:E5"/>
    <mergeCell ref="F2:F5"/>
    <mergeCell ref="B25:F25"/>
    <mergeCell ref="A26:A28"/>
    <mergeCell ref="B28:F28"/>
    <mergeCell ref="B49:F49"/>
    <mergeCell ref="A29:A48"/>
  </mergeCells>
  <printOptions headings="1"/>
  <pageMargins left="0.25" right="0.25" top="0.75" bottom="0.75" header="0.3" footer="0.3"/>
  <pageSetup paperSize="9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zoomScale="80" zoomScaleNormal="80" workbookViewId="0">
      <pane ySplit="1" topLeftCell="A44" activePane="bottomLeft" state="frozen"/>
      <selection pane="bottomLeft" activeCell="B63" sqref="B63"/>
    </sheetView>
  </sheetViews>
  <sheetFormatPr baseColWidth="10" defaultRowHeight="15" x14ac:dyDescent="0.25"/>
  <cols>
    <col min="2" max="2" width="15.7109375" customWidth="1"/>
    <col min="3" max="3" width="25" customWidth="1"/>
    <col min="4" max="4" width="19.140625" style="2" customWidth="1"/>
    <col min="5" max="5" width="16.42578125" customWidth="1"/>
    <col min="6" max="6" width="21.28515625" customWidth="1"/>
    <col min="10" max="10" width="34.85546875" customWidth="1"/>
    <col min="11" max="11" width="6.85546875" customWidth="1"/>
  </cols>
  <sheetData>
    <row r="1" spans="1:6" ht="38.25" x14ac:dyDescent="0.25">
      <c r="A1" s="37" t="s">
        <v>57</v>
      </c>
      <c r="B1" s="37" t="s">
        <v>215</v>
      </c>
      <c r="C1" s="51" t="s">
        <v>216</v>
      </c>
      <c r="D1" s="37" t="s">
        <v>60</v>
      </c>
      <c r="E1" s="52" t="s">
        <v>61</v>
      </c>
      <c r="F1" s="35" t="s">
        <v>62</v>
      </c>
    </row>
    <row r="2" spans="1:6" x14ac:dyDescent="0.25">
      <c r="A2" s="48">
        <v>8</v>
      </c>
      <c r="B2" s="168" t="s">
        <v>217</v>
      </c>
      <c r="C2" s="120" t="s">
        <v>218</v>
      </c>
      <c r="D2" s="121" t="s">
        <v>93</v>
      </c>
      <c r="E2" s="120">
        <v>2011</v>
      </c>
      <c r="F2" s="121">
        <v>1100</v>
      </c>
    </row>
    <row r="3" spans="1:6" x14ac:dyDescent="0.25">
      <c r="A3" s="6">
        <v>32</v>
      </c>
      <c r="B3" s="168"/>
      <c r="C3" s="6" t="s">
        <v>219</v>
      </c>
      <c r="D3" s="2" t="s">
        <v>85</v>
      </c>
      <c r="E3" s="6">
        <v>2013</v>
      </c>
      <c r="F3" s="2">
        <v>300</v>
      </c>
    </row>
    <row r="4" spans="1:6" x14ac:dyDescent="0.25">
      <c r="A4" s="54">
        <v>36</v>
      </c>
      <c r="B4" s="168"/>
      <c r="C4" s="54" t="s">
        <v>220</v>
      </c>
      <c r="D4" s="4" t="s">
        <v>68</v>
      </c>
      <c r="E4" s="54">
        <v>2012</v>
      </c>
      <c r="F4" s="4">
        <v>402</v>
      </c>
    </row>
    <row r="5" spans="1:6" x14ac:dyDescent="0.25">
      <c r="D5" s="166" t="s">
        <v>221</v>
      </c>
      <c r="E5" s="167"/>
      <c r="F5" s="55">
        <f>SUM(F2:F4)</f>
        <v>1802</v>
      </c>
    </row>
    <row r="6" spans="1:6" x14ac:dyDescent="0.25">
      <c r="A6" s="48">
        <v>22</v>
      </c>
      <c r="B6" s="168" t="s">
        <v>222</v>
      </c>
      <c r="C6" s="48" t="s">
        <v>223</v>
      </c>
      <c r="D6" s="53" t="s">
        <v>68</v>
      </c>
      <c r="E6" s="48">
        <v>2014</v>
      </c>
      <c r="F6" s="53">
        <v>4200</v>
      </c>
    </row>
    <row r="7" spans="1:6" x14ac:dyDescent="0.25">
      <c r="A7">
        <v>38</v>
      </c>
      <c r="B7" s="168"/>
      <c r="C7" t="s">
        <v>224</v>
      </c>
      <c r="D7" s="2" t="s">
        <v>80</v>
      </c>
      <c r="E7" t="s">
        <v>144</v>
      </c>
      <c r="F7" s="2">
        <v>2300</v>
      </c>
    </row>
    <row r="8" spans="1:6" x14ac:dyDescent="0.25">
      <c r="A8">
        <v>39</v>
      </c>
      <c r="B8" s="168"/>
      <c r="C8" t="s">
        <v>225</v>
      </c>
      <c r="D8" s="2" t="s">
        <v>68</v>
      </c>
      <c r="E8">
        <v>2013</v>
      </c>
      <c r="F8" s="2">
        <v>1200</v>
      </c>
    </row>
    <row r="9" spans="1:6" x14ac:dyDescent="0.25">
      <c r="A9" s="54">
        <v>40</v>
      </c>
      <c r="B9" s="168"/>
      <c r="C9" s="54" t="s">
        <v>226</v>
      </c>
      <c r="D9" s="4" t="s">
        <v>191</v>
      </c>
      <c r="E9" s="54">
        <v>2013</v>
      </c>
      <c r="F9" s="4">
        <v>301</v>
      </c>
    </row>
    <row r="10" spans="1:6" x14ac:dyDescent="0.25">
      <c r="D10" s="166" t="s">
        <v>221</v>
      </c>
      <c r="E10" s="167"/>
      <c r="F10" s="55">
        <f>SUM(F6:F9)</f>
        <v>8001</v>
      </c>
    </row>
    <row r="11" spans="1:6" x14ac:dyDescent="0.25">
      <c r="A11" s="48">
        <v>7</v>
      </c>
      <c r="B11" s="169" t="s">
        <v>227</v>
      </c>
      <c r="C11" s="120" t="s">
        <v>228</v>
      </c>
      <c r="D11" s="121" t="s">
        <v>68</v>
      </c>
      <c r="E11" s="120">
        <v>2012</v>
      </c>
      <c r="F11" s="121">
        <v>1000</v>
      </c>
    </row>
    <row r="12" spans="1:6" x14ac:dyDescent="0.25">
      <c r="A12" s="6">
        <v>23</v>
      </c>
      <c r="B12" s="170"/>
      <c r="C12" s="113" t="s">
        <v>229</v>
      </c>
      <c r="D12" s="7" t="s">
        <v>68</v>
      </c>
      <c r="E12" s="113">
        <v>2012</v>
      </c>
      <c r="F12" s="7">
        <v>950</v>
      </c>
    </row>
    <row r="13" spans="1:6" x14ac:dyDescent="0.25">
      <c r="A13" s="56">
        <v>34</v>
      </c>
      <c r="B13" s="171"/>
      <c r="C13" s="56" t="s">
        <v>230</v>
      </c>
      <c r="D13" s="8" t="s">
        <v>80</v>
      </c>
      <c r="E13" s="56">
        <v>2012</v>
      </c>
      <c r="F13" s="8">
        <v>3280</v>
      </c>
    </row>
    <row r="14" spans="1:6" x14ac:dyDescent="0.25">
      <c r="A14" s="10"/>
      <c r="B14" s="10"/>
      <c r="C14" s="10"/>
      <c r="D14" s="166" t="s">
        <v>18</v>
      </c>
      <c r="E14" s="167"/>
      <c r="F14" s="55">
        <f>SUM(F11:F13)</f>
        <v>5230</v>
      </c>
    </row>
    <row r="15" spans="1:6" x14ac:dyDescent="0.25">
      <c r="A15" s="112">
        <v>44</v>
      </c>
      <c r="B15" s="80" t="s">
        <v>298</v>
      </c>
      <c r="C15" s="109" t="s">
        <v>302</v>
      </c>
      <c r="D15" s="110" t="s">
        <v>303</v>
      </c>
      <c r="E15" s="111">
        <v>2013</v>
      </c>
      <c r="F15" s="119">
        <v>168</v>
      </c>
    </row>
    <row r="16" spans="1:6" x14ac:dyDescent="0.25">
      <c r="A16" s="108"/>
      <c r="B16" s="108"/>
      <c r="C16" s="108"/>
      <c r="D16" s="166" t="s">
        <v>221</v>
      </c>
      <c r="E16" s="167"/>
      <c r="F16" s="118">
        <f>F15</f>
        <v>168</v>
      </c>
    </row>
    <row r="17" spans="1:6" x14ac:dyDescent="0.25">
      <c r="A17" s="48">
        <v>13</v>
      </c>
      <c r="B17" s="169" t="s">
        <v>231</v>
      </c>
      <c r="C17" s="122" t="s">
        <v>232</v>
      </c>
      <c r="D17" s="121" t="s">
        <v>103</v>
      </c>
      <c r="E17" s="120">
        <v>20012</v>
      </c>
      <c r="F17" s="121">
        <v>56</v>
      </c>
    </row>
    <row r="18" spans="1:6" x14ac:dyDescent="0.25">
      <c r="A18" s="6">
        <v>26</v>
      </c>
      <c r="B18" s="170"/>
      <c r="C18" s="123" t="s">
        <v>233</v>
      </c>
      <c r="D18" s="7" t="s">
        <v>68</v>
      </c>
      <c r="E18" s="10">
        <v>2014</v>
      </c>
      <c r="F18" s="7">
        <v>2500</v>
      </c>
    </row>
    <row r="19" spans="1:6" x14ac:dyDescent="0.25">
      <c r="A19" s="6">
        <v>27</v>
      </c>
      <c r="B19" s="170"/>
      <c r="C19" s="123" t="s">
        <v>234</v>
      </c>
      <c r="D19" s="7" t="s">
        <v>68</v>
      </c>
      <c r="E19" s="10">
        <v>2014</v>
      </c>
      <c r="F19" s="7">
        <v>1000</v>
      </c>
    </row>
    <row r="20" spans="1:6" x14ac:dyDescent="0.25">
      <c r="A20" s="6">
        <f>A19+1</f>
        <v>28</v>
      </c>
      <c r="B20" s="170"/>
      <c r="C20" s="123" t="s">
        <v>235</v>
      </c>
      <c r="D20" s="7" t="s">
        <v>68</v>
      </c>
      <c r="E20" s="10">
        <v>2016</v>
      </c>
      <c r="F20" s="7">
        <v>700</v>
      </c>
    </row>
    <row r="21" spans="1:6" x14ac:dyDescent="0.25">
      <c r="A21" s="6">
        <f t="shared" ref="A21" si="0">A20+1</f>
        <v>29</v>
      </c>
      <c r="B21" s="170"/>
      <c r="C21" s="123" t="s">
        <v>236</v>
      </c>
      <c r="D21" s="7" t="s">
        <v>103</v>
      </c>
      <c r="E21" s="124" t="s">
        <v>144</v>
      </c>
      <c r="F21" s="7">
        <v>400</v>
      </c>
    </row>
    <row r="22" spans="1:6" x14ac:dyDescent="0.25">
      <c r="A22" s="6">
        <v>19</v>
      </c>
      <c r="B22" s="170"/>
      <c r="C22" s="123" t="s">
        <v>237</v>
      </c>
      <c r="D22" s="7" t="s">
        <v>103</v>
      </c>
      <c r="E22" s="10">
        <v>2014</v>
      </c>
      <c r="F22" s="7">
        <v>3500</v>
      </c>
    </row>
    <row r="23" spans="1:6" x14ac:dyDescent="0.25">
      <c r="A23" s="54">
        <v>41</v>
      </c>
      <c r="B23" s="171"/>
      <c r="C23" s="125" t="s">
        <v>238</v>
      </c>
      <c r="D23" s="8" t="s">
        <v>103</v>
      </c>
      <c r="E23" s="56">
        <v>2012</v>
      </c>
      <c r="F23" s="8">
        <v>90</v>
      </c>
    </row>
    <row r="24" spans="1:6" x14ac:dyDescent="0.25">
      <c r="D24" s="166" t="s">
        <v>221</v>
      </c>
      <c r="E24" s="167"/>
      <c r="F24" s="55">
        <f>SUM(F17:F23)</f>
        <v>8246</v>
      </c>
    </row>
    <row r="25" spans="1:6" x14ac:dyDescent="0.25">
      <c r="A25" s="48">
        <v>14</v>
      </c>
      <c r="B25" s="169" t="s">
        <v>239</v>
      </c>
      <c r="C25" s="120" t="s">
        <v>240</v>
      </c>
      <c r="D25" s="121" t="s">
        <v>68</v>
      </c>
      <c r="E25" s="120">
        <v>2011</v>
      </c>
      <c r="F25" s="121">
        <v>1500</v>
      </c>
    </row>
    <row r="26" spans="1:6" x14ac:dyDescent="0.25">
      <c r="A26">
        <v>30</v>
      </c>
      <c r="B26" s="170"/>
      <c r="C26" t="s">
        <v>241</v>
      </c>
      <c r="D26" s="2" t="s">
        <v>68</v>
      </c>
      <c r="E26">
        <v>2013</v>
      </c>
      <c r="F26" s="2">
        <v>490</v>
      </c>
    </row>
    <row r="27" spans="1:6" x14ac:dyDescent="0.25">
      <c r="A27">
        <v>33</v>
      </c>
      <c r="B27" s="170"/>
      <c r="C27" t="s">
        <v>242</v>
      </c>
      <c r="D27" s="2" t="s">
        <v>80</v>
      </c>
      <c r="E27" s="57" t="s">
        <v>144</v>
      </c>
      <c r="F27" s="58" t="s">
        <v>144</v>
      </c>
    </row>
    <row r="28" spans="1:6" x14ac:dyDescent="0.25">
      <c r="A28" s="54">
        <v>20</v>
      </c>
      <c r="B28" s="171"/>
      <c r="C28" s="54" t="s">
        <v>243</v>
      </c>
      <c r="D28" s="4" t="s">
        <v>68</v>
      </c>
      <c r="E28" s="54">
        <v>2013</v>
      </c>
      <c r="F28" s="4">
        <v>846</v>
      </c>
    </row>
    <row r="29" spans="1:6" x14ac:dyDescent="0.25">
      <c r="D29" s="166" t="s">
        <v>221</v>
      </c>
      <c r="E29" s="167"/>
      <c r="F29" s="55">
        <f>SUM(F25:F28)</f>
        <v>2836</v>
      </c>
    </row>
    <row r="30" spans="1:6" x14ac:dyDescent="0.25">
      <c r="A30" s="59">
        <v>31</v>
      </c>
      <c r="B30" s="37" t="s">
        <v>244</v>
      </c>
      <c r="C30" s="59" t="s">
        <v>245</v>
      </c>
      <c r="D30" s="12" t="s">
        <v>68</v>
      </c>
      <c r="E30" s="60" t="s">
        <v>144</v>
      </c>
      <c r="F30" s="12">
        <v>300</v>
      </c>
    </row>
    <row r="31" spans="1:6" x14ac:dyDescent="0.25">
      <c r="D31" s="166" t="s">
        <v>18</v>
      </c>
      <c r="E31" s="167"/>
      <c r="F31" s="55">
        <f>F30</f>
        <v>300</v>
      </c>
    </row>
    <row r="32" spans="1:6" x14ac:dyDescent="0.25">
      <c r="A32" s="48">
        <v>5</v>
      </c>
      <c r="B32" s="169" t="s">
        <v>246</v>
      </c>
      <c r="C32" s="120" t="s">
        <v>247</v>
      </c>
      <c r="D32" s="121" t="s">
        <v>80</v>
      </c>
      <c r="E32" s="120">
        <v>2011</v>
      </c>
      <c r="F32" s="121">
        <v>1000</v>
      </c>
    </row>
    <row r="33" spans="1:6" x14ac:dyDescent="0.25">
      <c r="A33" s="54">
        <v>18</v>
      </c>
      <c r="B33" s="171"/>
      <c r="C33" s="56" t="s">
        <v>248</v>
      </c>
      <c r="D33" s="8" t="s">
        <v>68</v>
      </c>
      <c r="E33" s="56">
        <v>2012</v>
      </c>
      <c r="F33" s="8">
        <v>744</v>
      </c>
    </row>
    <row r="34" spans="1:6" x14ac:dyDescent="0.25">
      <c r="D34" s="166" t="s">
        <v>18</v>
      </c>
      <c r="E34" s="167"/>
      <c r="F34" s="55">
        <f>SUM(F32:F33)</f>
        <v>1744</v>
      </c>
    </row>
    <row r="35" spans="1:6" x14ac:dyDescent="0.25">
      <c r="A35" s="48">
        <v>9</v>
      </c>
      <c r="B35" s="169" t="s">
        <v>249</v>
      </c>
      <c r="C35" s="120" t="s">
        <v>250</v>
      </c>
      <c r="D35" s="121" t="s">
        <v>98</v>
      </c>
      <c r="E35" s="120">
        <v>2011</v>
      </c>
      <c r="F35" s="121">
        <v>197</v>
      </c>
    </row>
    <row r="36" spans="1:6" x14ac:dyDescent="0.25">
      <c r="A36" s="54">
        <v>21</v>
      </c>
      <c r="B36" s="171"/>
      <c r="C36" s="54" t="s">
        <v>251</v>
      </c>
      <c r="D36" s="4" t="s">
        <v>68</v>
      </c>
      <c r="E36" s="54">
        <v>2013</v>
      </c>
      <c r="F36" s="4">
        <v>2200</v>
      </c>
    </row>
    <row r="37" spans="1:6" x14ac:dyDescent="0.25">
      <c r="D37" s="166" t="s">
        <v>18</v>
      </c>
      <c r="E37" s="167"/>
      <c r="F37" s="55">
        <f>SUM(F35:F36)</f>
        <v>2397</v>
      </c>
    </row>
    <row r="38" spans="1:6" x14ac:dyDescent="0.25">
      <c r="A38" s="114">
        <v>37</v>
      </c>
      <c r="B38" s="37" t="s">
        <v>252</v>
      </c>
      <c r="C38" s="59" t="s">
        <v>253</v>
      </c>
      <c r="D38" s="12" t="s">
        <v>68</v>
      </c>
      <c r="E38" s="60" t="s">
        <v>144</v>
      </c>
      <c r="F38" s="12">
        <v>1565</v>
      </c>
    </row>
    <row r="39" spans="1:6" x14ac:dyDescent="0.25">
      <c r="D39" s="166" t="s">
        <v>18</v>
      </c>
      <c r="E39" s="167"/>
      <c r="F39" s="55">
        <f>F38</f>
        <v>1565</v>
      </c>
    </row>
    <row r="40" spans="1:6" x14ac:dyDescent="0.25">
      <c r="A40" s="48">
        <v>10</v>
      </c>
      <c r="B40" s="169" t="s">
        <v>254</v>
      </c>
      <c r="C40" s="120" t="s">
        <v>255</v>
      </c>
      <c r="D40" s="121" t="s">
        <v>103</v>
      </c>
      <c r="E40" s="120">
        <v>2012</v>
      </c>
      <c r="F40" s="121">
        <v>400</v>
      </c>
    </row>
    <row r="41" spans="1:6" x14ac:dyDescent="0.25">
      <c r="A41" s="54">
        <v>17</v>
      </c>
      <c r="B41" s="171"/>
      <c r="C41" s="56" t="s">
        <v>256</v>
      </c>
      <c r="D41" s="8" t="s">
        <v>196</v>
      </c>
      <c r="E41" s="56">
        <v>2010</v>
      </c>
      <c r="F41" s="8">
        <v>360</v>
      </c>
    </row>
    <row r="42" spans="1:6" x14ac:dyDescent="0.25">
      <c r="D42" s="166" t="s">
        <v>18</v>
      </c>
      <c r="E42" s="167"/>
      <c r="F42" s="55">
        <f>SUM(F40:F41)</f>
        <v>760</v>
      </c>
    </row>
    <row r="43" spans="1:6" x14ac:dyDescent="0.25">
      <c r="A43" s="48">
        <v>6</v>
      </c>
      <c r="B43" s="169" t="s">
        <v>257</v>
      </c>
      <c r="C43" s="120" t="s">
        <v>258</v>
      </c>
      <c r="D43" s="121" t="s">
        <v>85</v>
      </c>
      <c r="E43" s="120">
        <v>2010</v>
      </c>
      <c r="F43" s="121">
        <v>500</v>
      </c>
    </row>
    <row r="44" spans="1:6" x14ac:dyDescent="0.25">
      <c r="A44" s="54">
        <v>16</v>
      </c>
      <c r="B44" s="171"/>
      <c r="C44" s="56" t="s">
        <v>259</v>
      </c>
      <c r="D44" s="8" t="s">
        <v>98</v>
      </c>
      <c r="E44" s="126" t="s">
        <v>144</v>
      </c>
      <c r="F44" s="8">
        <v>93</v>
      </c>
    </row>
    <row r="45" spans="1:6" x14ac:dyDescent="0.25">
      <c r="D45" s="166" t="s">
        <v>18</v>
      </c>
      <c r="E45" s="167"/>
      <c r="F45" s="55">
        <f>SUM(F43:F44)</f>
        <v>593</v>
      </c>
    </row>
    <row r="46" spans="1:6" x14ac:dyDescent="0.25">
      <c r="A46" s="48">
        <v>1</v>
      </c>
      <c r="B46" s="169" t="s">
        <v>260</v>
      </c>
      <c r="C46" s="120" t="s">
        <v>261</v>
      </c>
      <c r="D46" s="127" t="s">
        <v>68</v>
      </c>
      <c r="E46" s="128">
        <v>2012</v>
      </c>
      <c r="F46" s="127">
        <v>150</v>
      </c>
    </row>
    <row r="47" spans="1:6" x14ac:dyDescent="0.25">
      <c r="A47">
        <v>2</v>
      </c>
      <c r="B47" s="170"/>
      <c r="C47" s="10" t="s">
        <v>262</v>
      </c>
      <c r="D47" s="129" t="s">
        <v>68</v>
      </c>
      <c r="E47" s="130">
        <v>2012</v>
      </c>
      <c r="F47" s="129">
        <v>150</v>
      </c>
    </row>
    <row r="48" spans="1:6" x14ac:dyDescent="0.25">
      <c r="A48">
        <v>4</v>
      </c>
      <c r="B48" s="170"/>
      <c r="C48" s="10" t="s">
        <v>263</v>
      </c>
      <c r="D48" s="129" t="s">
        <v>68</v>
      </c>
      <c r="E48" s="130">
        <v>2012</v>
      </c>
      <c r="F48" s="129">
        <v>150</v>
      </c>
    </row>
    <row r="49" spans="1:6" x14ac:dyDescent="0.25">
      <c r="A49">
        <v>12</v>
      </c>
      <c r="B49" s="170"/>
      <c r="C49" s="10" t="s">
        <v>264</v>
      </c>
      <c r="D49" s="7" t="s">
        <v>68</v>
      </c>
      <c r="E49" s="10">
        <v>2014</v>
      </c>
      <c r="F49" s="7">
        <v>3000</v>
      </c>
    </row>
    <row r="50" spans="1:6" x14ac:dyDescent="0.25">
      <c r="A50">
        <v>42</v>
      </c>
      <c r="B50" s="170"/>
      <c r="C50" s="10" t="s">
        <v>265</v>
      </c>
      <c r="D50" s="7" t="s">
        <v>103</v>
      </c>
      <c r="E50" s="10">
        <v>2015</v>
      </c>
      <c r="F50" s="7">
        <v>700</v>
      </c>
    </row>
    <row r="51" spans="1:6" ht="13.5" customHeight="1" x14ac:dyDescent="0.25">
      <c r="A51" s="54">
        <v>43</v>
      </c>
      <c r="B51" s="171"/>
      <c r="C51" s="54" t="s">
        <v>266</v>
      </c>
      <c r="D51" s="4" t="s">
        <v>208</v>
      </c>
      <c r="E51" s="61" t="s">
        <v>144</v>
      </c>
      <c r="F51" s="4">
        <v>2200</v>
      </c>
    </row>
    <row r="52" spans="1:6" x14ac:dyDescent="0.25">
      <c r="D52" s="166" t="s">
        <v>18</v>
      </c>
      <c r="E52" s="167"/>
      <c r="F52" s="55">
        <f>SUM(F46:F51)</f>
        <v>6350</v>
      </c>
    </row>
    <row r="53" spans="1:6" x14ac:dyDescent="0.25">
      <c r="A53" s="48">
        <v>25</v>
      </c>
      <c r="B53" s="169" t="s">
        <v>267</v>
      </c>
      <c r="C53" s="48" t="s">
        <v>268</v>
      </c>
      <c r="D53" s="53" t="s">
        <v>68</v>
      </c>
      <c r="E53" s="48">
        <v>2012</v>
      </c>
      <c r="F53" s="53">
        <v>1440</v>
      </c>
    </row>
    <row r="54" spans="1:6" x14ac:dyDescent="0.25">
      <c r="A54" s="54">
        <v>11</v>
      </c>
      <c r="B54" s="171"/>
      <c r="C54" s="56" t="s">
        <v>304</v>
      </c>
      <c r="D54" s="8" t="s">
        <v>127</v>
      </c>
      <c r="E54" s="56">
        <v>2010</v>
      </c>
      <c r="F54" s="8">
        <v>300</v>
      </c>
    </row>
    <row r="55" spans="1:6" x14ac:dyDescent="0.25">
      <c r="D55" s="172" t="s">
        <v>18</v>
      </c>
      <c r="E55" s="173"/>
      <c r="F55" s="64">
        <f>SUM(F53:F54)</f>
        <v>1740</v>
      </c>
    </row>
    <row r="56" spans="1:6" x14ac:dyDescent="0.25">
      <c r="A56" s="12">
        <v>24</v>
      </c>
      <c r="B56" s="169" t="s">
        <v>269</v>
      </c>
      <c r="C56" s="12" t="s">
        <v>305</v>
      </c>
      <c r="D56" s="115" t="s">
        <v>161</v>
      </c>
      <c r="E56" s="79">
        <v>2012</v>
      </c>
      <c r="F56" s="116">
        <v>51</v>
      </c>
    </row>
    <row r="57" spans="1:6" x14ac:dyDescent="0.25">
      <c r="A57" s="59">
        <v>35</v>
      </c>
      <c r="B57" s="171"/>
      <c r="C57" s="59" t="s">
        <v>270</v>
      </c>
      <c r="D57" s="12" t="s">
        <v>161</v>
      </c>
      <c r="E57" s="59">
        <v>2014</v>
      </c>
      <c r="F57" s="12">
        <v>428</v>
      </c>
    </row>
    <row r="58" spans="1:6" x14ac:dyDescent="0.25">
      <c r="D58" s="166" t="s">
        <v>18</v>
      </c>
      <c r="E58" s="167"/>
      <c r="F58" s="117">
        <f>SUM(F56:F57)</f>
        <v>479</v>
      </c>
    </row>
    <row r="59" spans="1:6" x14ac:dyDescent="0.25">
      <c r="A59" s="48">
        <v>3</v>
      </c>
      <c r="B59" s="169" t="s">
        <v>51</v>
      </c>
      <c r="C59" s="48" t="s">
        <v>271</v>
      </c>
      <c r="D59" s="62" t="s">
        <v>68</v>
      </c>
      <c r="E59" s="63">
        <v>2012</v>
      </c>
      <c r="F59" s="62">
        <v>150</v>
      </c>
    </row>
    <row r="60" spans="1:6" x14ac:dyDescent="0.25">
      <c r="A60" s="54">
        <v>15</v>
      </c>
      <c r="B60" s="171"/>
      <c r="C60" s="56" t="s">
        <v>272</v>
      </c>
      <c r="D60" s="8" t="s">
        <v>103</v>
      </c>
      <c r="E60" s="56">
        <v>2010</v>
      </c>
      <c r="F60" s="8">
        <v>90</v>
      </c>
    </row>
    <row r="61" spans="1:6" x14ac:dyDescent="0.25">
      <c r="D61" s="166" t="s">
        <v>221</v>
      </c>
      <c r="E61" s="167"/>
      <c r="F61" s="55">
        <f>SUM(F59:F60)</f>
        <v>240</v>
      </c>
    </row>
    <row r="62" spans="1:6" x14ac:dyDescent="0.25">
      <c r="C62" s="6"/>
      <c r="D62" s="6"/>
      <c r="E62" s="6"/>
    </row>
    <row r="63" spans="1:6" x14ac:dyDescent="0.25">
      <c r="C63" s="6"/>
      <c r="D63" s="158" t="s">
        <v>221</v>
      </c>
      <c r="E63" s="158"/>
      <c r="F63" s="65">
        <f>F61+F58+F55+F52+F45+F42+F39+F37+F34+F31+F29+F24+F16+F14+F10+F5</f>
        <v>42451</v>
      </c>
    </row>
    <row r="64" spans="1:6" x14ac:dyDescent="0.25">
      <c r="C64" s="6"/>
      <c r="D64" s="6"/>
      <c r="E64" s="6"/>
    </row>
    <row r="65" spans="3:5" x14ac:dyDescent="0.25">
      <c r="C65" s="6"/>
      <c r="D65" s="6"/>
      <c r="E65" s="6"/>
    </row>
    <row r="66" spans="3:5" x14ac:dyDescent="0.25">
      <c r="C66" s="6"/>
      <c r="D66" s="6"/>
      <c r="E66" s="6"/>
    </row>
    <row r="67" spans="3:5" x14ac:dyDescent="0.25">
      <c r="C67" s="6"/>
      <c r="D67" s="6"/>
      <c r="E67" s="6"/>
    </row>
    <row r="68" spans="3:5" x14ac:dyDescent="0.25">
      <c r="C68" s="6"/>
      <c r="D68" s="6"/>
      <c r="E68" s="6"/>
    </row>
    <row r="69" spans="3:5" x14ac:dyDescent="0.25">
      <c r="C69" s="6"/>
      <c r="D69" s="6"/>
      <c r="E69" s="6"/>
    </row>
    <row r="70" spans="3:5" x14ac:dyDescent="0.25">
      <c r="C70" s="6"/>
      <c r="D70" s="6"/>
      <c r="E70" s="6"/>
    </row>
    <row r="71" spans="3:5" x14ac:dyDescent="0.25">
      <c r="C71" s="6"/>
      <c r="D71" s="6"/>
      <c r="E71" s="6"/>
    </row>
    <row r="72" spans="3:5" x14ac:dyDescent="0.25">
      <c r="C72" s="6"/>
      <c r="D72" s="6"/>
      <c r="E72" s="6"/>
    </row>
    <row r="73" spans="3:5" x14ac:dyDescent="0.25">
      <c r="C73" s="6"/>
      <c r="D73" s="6"/>
      <c r="E73" s="6"/>
    </row>
    <row r="74" spans="3:5" x14ac:dyDescent="0.25">
      <c r="C74" s="6"/>
      <c r="D74" s="6"/>
      <c r="E74" s="6"/>
    </row>
    <row r="75" spans="3:5" x14ac:dyDescent="0.25">
      <c r="C75" s="6"/>
      <c r="D75" s="6"/>
      <c r="E75" s="6"/>
    </row>
    <row r="76" spans="3:5" x14ac:dyDescent="0.25">
      <c r="C76" s="6"/>
      <c r="D76" s="6"/>
      <c r="E76" s="6"/>
    </row>
    <row r="77" spans="3:5" x14ac:dyDescent="0.25">
      <c r="C77" s="6"/>
      <c r="D77" s="6"/>
      <c r="E77" s="6"/>
    </row>
    <row r="78" spans="3:5" x14ac:dyDescent="0.25">
      <c r="C78" s="6"/>
      <c r="D78" s="6"/>
      <c r="E78" s="6"/>
    </row>
    <row r="79" spans="3:5" x14ac:dyDescent="0.25">
      <c r="C79" s="6"/>
      <c r="D79" s="6"/>
      <c r="E79" s="6"/>
    </row>
    <row r="80" spans="3:5" x14ac:dyDescent="0.25">
      <c r="C80" s="6"/>
      <c r="D80" s="6"/>
      <c r="E80" s="6"/>
    </row>
    <row r="81" spans="3:5" x14ac:dyDescent="0.25">
      <c r="C81" s="6"/>
      <c r="D81" s="6"/>
      <c r="E81" s="6"/>
    </row>
    <row r="82" spans="3:5" x14ac:dyDescent="0.25">
      <c r="C82" s="6"/>
      <c r="D82" s="6"/>
      <c r="E82" s="6"/>
    </row>
    <row r="83" spans="3:5" x14ac:dyDescent="0.25">
      <c r="C83" s="6"/>
      <c r="D83" s="6"/>
      <c r="E83" s="6"/>
    </row>
    <row r="84" spans="3:5" x14ac:dyDescent="0.25">
      <c r="C84" s="6"/>
      <c r="D84" s="6"/>
      <c r="E84" s="6"/>
    </row>
    <row r="85" spans="3:5" x14ac:dyDescent="0.25">
      <c r="C85" s="6"/>
      <c r="D85" s="6"/>
      <c r="E85" s="6"/>
    </row>
    <row r="86" spans="3:5" x14ac:dyDescent="0.25">
      <c r="C86" s="6"/>
      <c r="D86" s="6"/>
      <c r="E86" s="6"/>
    </row>
    <row r="87" spans="3:5" x14ac:dyDescent="0.25">
      <c r="C87" s="6"/>
      <c r="D87" s="6"/>
      <c r="E87" s="6"/>
    </row>
    <row r="88" spans="3:5" x14ac:dyDescent="0.25">
      <c r="C88" s="6"/>
      <c r="D88" s="6"/>
      <c r="E88" s="6"/>
    </row>
    <row r="89" spans="3:5" x14ac:dyDescent="0.25">
      <c r="C89" s="6"/>
      <c r="D89" s="6"/>
      <c r="E89" s="6"/>
    </row>
    <row r="90" spans="3:5" x14ac:dyDescent="0.25">
      <c r="C90" s="6"/>
      <c r="D90" s="6"/>
      <c r="E90" s="6"/>
    </row>
    <row r="91" spans="3:5" x14ac:dyDescent="0.25">
      <c r="C91" s="6"/>
      <c r="D91" s="6"/>
      <c r="E91" s="6"/>
    </row>
    <row r="92" spans="3:5" x14ac:dyDescent="0.25">
      <c r="C92" s="6"/>
      <c r="D92" s="6"/>
      <c r="E92" s="6"/>
    </row>
    <row r="93" spans="3:5" x14ac:dyDescent="0.25">
      <c r="C93" s="6"/>
      <c r="D93" s="6"/>
      <c r="E93" s="6"/>
    </row>
    <row r="94" spans="3:5" x14ac:dyDescent="0.25">
      <c r="C94" s="6"/>
      <c r="D94" s="6"/>
      <c r="E94" s="6"/>
    </row>
    <row r="95" spans="3:5" x14ac:dyDescent="0.25">
      <c r="C95" s="6"/>
      <c r="D95" s="6"/>
      <c r="E95" s="6"/>
    </row>
    <row r="96" spans="3:5" x14ac:dyDescent="0.25">
      <c r="C96" s="6"/>
      <c r="D96" s="6"/>
      <c r="E96" s="6"/>
    </row>
    <row r="97" spans="3:5" x14ac:dyDescent="0.25">
      <c r="C97" s="6"/>
      <c r="D97" s="6"/>
      <c r="E97" s="6"/>
    </row>
    <row r="98" spans="3:5" x14ac:dyDescent="0.25">
      <c r="C98" s="6"/>
      <c r="D98" s="6"/>
      <c r="E98" s="6"/>
    </row>
    <row r="99" spans="3:5" x14ac:dyDescent="0.25">
      <c r="C99" s="6"/>
      <c r="D99" s="6"/>
      <c r="E99" s="6"/>
    </row>
    <row r="100" spans="3:5" x14ac:dyDescent="0.25">
      <c r="C100" s="6"/>
      <c r="D100" s="6"/>
      <c r="E100" s="6"/>
    </row>
    <row r="101" spans="3:5" x14ac:dyDescent="0.25">
      <c r="C101" s="6"/>
      <c r="D101" s="6"/>
      <c r="E101" s="6"/>
    </row>
    <row r="102" spans="3:5" x14ac:dyDescent="0.25">
      <c r="C102" s="6"/>
      <c r="D102" s="6"/>
      <c r="E102" s="6"/>
    </row>
    <row r="103" spans="3:5" x14ac:dyDescent="0.25">
      <c r="C103" s="6"/>
      <c r="D103" s="6"/>
      <c r="E103" s="6"/>
    </row>
    <row r="104" spans="3:5" x14ac:dyDescent="0.25">
      <c r="C104" s="6"/>
      <c r="D104" s="6"/>
      <c r="E104" s="6"/>
    </row>
    <row r="105" spans="3:5" x14ac:dyDescent="0.25">
      <c r="C105" s="6"/>
      <c r="D105" s="6"/>
      <c r="E105" s="6"/>
    </row>
    <row r="106" spans="3:5" x14ac:dyDescent="0.25">
      <c r="C106" s="6"/>
      <c r="D106" s="6"/>
      <c r="E106" s="6"/>
    </row>
    <row r="107" spans="3:5" x14ac:dyDescent="0.25">
      <c r="C107" s="6"/>
      <c r="D107" s="6"/>
      <c r="E107" s="6"/>
    </row>
    <row r="108" spans="3:5" x14ac:dyDescent="0.25">
      <c r="C108" s="6"/>
      <c r="D108" s="6"/>
      <c r="E108" s="6"/>
    </row>
    <row r="109" spans="3:5" x14ac:dyDescent="0.25">
      <c r="C109" s="6"/>
      <c r="D109" s="6"/>
      <c r="E109" s="6"/>
    </row>
    <row r="110" spans="3:5" x14ac:dyDescent="0.25">
      <c r="C110" s="6"/>
      <c r="D110" s="6"/>
      <c r="E110" s="6"/>
    </row>
    <row r="111" spans="3:5" x14ac:dyDescent="0.25">
      <c r="C111" s="6"/>
      <c r="D111" s="6"/>
      <c r="E111" s="6"/>
    </row>
    <row r="112" spans="3:5" x14ac:dyDescent="0.25">
      <c r="C112" s="6"/>
      <c r="D112" s="6"/>
      <c r="E112" s="6"/>
    </row>
    <row r="113" spans="3:5" x14ac:dyDescent="0.25">
      <c r="C113" s="6"/>
      <c r="D113" s="6"/>
      <c r="E113" s="6"/>
    </row>
    <row r="114" spans="3:5" x14ac:dyDescent="0.25">
      <c r="C114" s="6"/>
      <c r="D114" s="6"/>
      <c r="E114" s="6"/>
    </row>
    <row r="115" spans="3:5" x14ac:dyDescent="0.25">
      <c r="C115" s="6"/>
      <c r="D115" s="6"/>
      <c r="E115" s="6"/>
    </row>
    <row r="116" spans="3:5" x14ac:dyDescent="0.25">
      <c r="C116" s="6"/>
      <c r="D116" s="6"/>
      <c r="E116" s="6"/>
    </row>
    <row r="117" spans="3:5" x14ac:dyDescent="0.25">
      <c r="C117" s="6"/>
      <c r="D117" s="6"/>
      <c r="E117" s="6"/>
    </row>
    <row r="118" spans="3:5" x14ac:dyDescent="0.25">
      <c r="C118" s="6"/>
      <c r="D118" s="6"/>
      <c r="E118" s="6"/>
    </row>
    <row r="119" spans="3:5" x14ac:dyDescent="0.25">
      <c r="C119" s="6"/>
      <c r="D119" s="6"/>
      <c r="E119" s="6"/>
    </row>
    <row r="120" spans="3:5" x14ac:dyDescent="0.25">
      <c r="C120" s="6"/>
      <c r="D120" s="6"/>
      <c r="E120" s="6"/>
    </row>
    <row r="121" spans="3:5" x14ac:dyDescent="0.25">
      <c r="C121" s="6"/>
      <c r="D121" s="6"/>
      <c r="E121" s="6"/>
    </row>
    <row r="122" spans="3:5" x14ac:dyDescent="0.25">
      <c r="C122" s="6"/>
      <c r="D122" s="6"/>
      <c r="E122" s="6"/>
    </row>
    <row r="123" spans="3:5" x14ac:dyDescent="0.25">
      <c r="C123" s="6"/>
      <c r="D123" s="6"/>
      <c r="E123" s="6"/>
    </row>
    <row r="124" spans="3:5" x14ac:dyDescent="0.25">
      <c r="C124" s="6"/>
      <c r="D124" s="6"/>
      <c r="E124" s="6"/>
    </row>
    <row r="125" spans="3:5" x14ac:dyDescent="0.25">
      <c r="C125" s="6"/>
      <c r="D125" s="6"/>
      <c r="E125" s="6"/>
    </row>
    <row r="126" spans="3:5" x14ac:dyDescent="0.25">
      <c r="C126" s="6"/>
      <c r="D126" s="6"/>
      <c r="E126" s="6"/>
    </row>
    <row r="127" spans="3:5" x14ac:dyDescent="0.25">
      <c r="C127" s="6"/>
      <c r="D127" s="6"/>
      <c r="E127" s="6"/>
    </row>
    <row r="128" spans="3:5" x14ac:dyDescent="0.25">
      <c r="C128" s="6"/>
      <c r="D128" s="6"/>
      <c r="E128" s="6"/>
    </row>
    <row r="129" spans="3:5" x14ac:dyDescent="0.25">
      <c r="C129" s="6"/>
      <c r="D129" s="6"/>
      <c r="E129" s="6"/>
    </row>
    <row r="130" spans="3:5" x14ac:dyDescent="0.25">
      <c r="C130" s="6"/>
      <c r="D130" s="6"/>
      <c r="E130" s="6"/>
    </row>
    <row r="131" spans="3:5" x14ac:dyDescent="0.25">
      <c r="C131" s="6"/>
      <c r="D131" s="6"/>
      <c r="E131" s="6"/>
    </row>
    <row r="132" spans="3:5" x14ac:dyDescent="0.25">
      <c r="C132" s="6"/>
      <c r="D132" s="6"/>
      <c r="E132" s="6"/>
    </row>
    <row r="133" spans="3:5" x14ac:dyDescent="0.25">
      <c r="C133" s="6"/>
      <c r="D133" s="6"/>
      <c r="E133" s="6"/>
    </row>
    <row r="134" spans="3:5" x14ac:dyDescent="0.25">
      <c r="C134" s="6"/>
      <c r="D134" s="6"/>
      <c r="E134" s="6"/>
    </row>
    <row r="135" spans="3:5" x14ac:dyDescent="0.25">
      <c r="C135" s="6"/>
      <c r="D135" s="6"/>
      <c r="E135" s="6"/>
    </row>
    <row r="136" spans="3:5" x14ac:dyDescent="0.25">
      <c r="C136" s="6"/>
      <c r="D136" s="6"/>
      <c r="E136" s="6"/>
    </row>
    <row r="137" spans="3:5" x14ac:dyDescent="0.25">
      <c r="C137" s="6"/>
      <c r="D137" s="6"/>
      <c r="E137" s="6"/>
    </row>
    <row r="138" spans="3:5" x14ac:dyDescent="0.25">
      <c r="C138" s="6"/>
      <c r="D138" s="6"/>
      <c r="E138" s="6"/>
    </row>
    <row r="139" spans="3:5" x14ac:dyDescent="0.25">
      <c r="C139" s="6"/>
      <c r="D139" s="6"/>
      <c r="E139" s="6"/>
    </row>
    <row r="140" spans="3:5" x14ac:dyDescent="0.25">
      <c r="C140" s="6"/>
      <c r="D140" s="6"/>
      <c r="E140" s="6"/>
    </row>
    <row r="141" spans="3:5" x14ac:dyDescent="0.25">
      <c r="C141" s="6"/>
      <c r="D141" s="6"/>
      <c r="E141" s="6"/>
    </row>
    <row r="142" spans="3:5" x14ac:dyDescent="0.25">
      <c r="C142" s="6"/>
      <c r="D142" s="6"/>
      <c r="E142" s="6"/>
    </row>
    <row r="143" spans="3:5" x14ac:dyDescent="0.25">
      <c r="C143" s="6"/>
      <c r="D143" s="6"/>
      <c r="E143" s="6"/>
    </row>
    <row r="144" spans="3:5" x14ac:dyDescent="0.25">
      <c r="C144" s="6"/>
      <c r="D144" s="6"/>
      <c r="E144" s="6"/>
    </row>
    <row r="145" spans="3:5" x14ac:dyDescent="0.25">
      <c r="C145" s="6"/>
      <c r="D145" s="6"/>
      <c r="E145" s="6"/>
    </row>
    <row r="146" spans="3:5" x14ac:dyDescent="0.25">
      <c r="C146" s="6"/>
      <c r="D146" s="6"/>
      <c r="E146" s="6"/>
    </row>
    <row r="147" spans="3:5" x14ac:dyDescent="0.25">
      <c r="C147" s="6"/>
      <c r="D147" s="6"/>
      <c r="E147" s="6"/>
    </row>
    <row r="148" spans="3:5" x14ac:dyDescent="0.25">
      <c r="C148" s="6"/>
      <c r="D148" s="6"/>
      <c r="E148" s="6"/>
    </row>
    <row r="149" spans="3:5" x14ac:dyDescent="0.25">
      <c r="C149" s="6"/>
      <c r="D149" s="6"/>
      <c r="E149" s="6"/>
    </row>
    <row r="150" spans="3:5" x14ac:dyDescent="0.25">
      <c r="C150" s="6"/>
      <c r="D150" s="6"/>
      <c r="E150" s="6"/>
    </row>
    <row r="151" spans="3:5" x14ac:dyDescent="0.25">
      <c r="C151" s="6"/>
      <c r="D151" s="6"/>
      <c r="E151" s="6"/>
    </row>
    <row r="152" spans="3:5" x14ac:dyDescent="0.25">
      <c r="C152" s="6"/>
      <c r="D152" s="6"/>
      <c r="E152" s="6"/>
    </row>
    <row r="153" spans="3:5" x14ac:dyDescent="0.25">
      <c r="C153" s="6"/>
      <c r="D153" s="6"/>
      <c r="E153" s="6"/>
    </row>
    <row r="154" spans="3:5" x14ac:dyDescent="0.25">
      <c r="C154" s="6"/>
      <c r="D154" s="6"/>
      <c r="E154" s="6"/>
    </row>
    <row r="155" spans="3:5" x14ac:dyDescent="0.25">
      <c r="C155" s="6"/>
      <c r="D155" s="6"/>
      <c r="E155" s="6"/>
    </row>
    <row r="156" spans="3:5" x14ac:dyDescent="0.25">
      <c r="C156" s="6"/>
      <c r="D156" s="6"/>
      <c r="E156" s="6"/>
    </row>
    <row r="157" spans="3:5" x14ac:dyDescent="0.25">
      <c r="C157" s="6"/>
      <c r="D157" s="6"/>
      <c r="E157" s="6"/>
    </row>
    <row r="158" spans="3:5" x14ac:dyDescent="0.25">
      <c r="C158" s="6"/>
      <c r="D158" s="6"/>
      <c r="E158" s="6"/>
    </row>
    <row r="159" spans="3:5" x14ac:dyDescent="0.25">
      <c r="C159" s="6"/>
      <c r="D159" s="6"/>
      <c r="E159" s="6"/>
    </row>
    <row r="160" spans="3:5" x14ac:dyDescent="0.25">
      <c r="C160" s="6"/>
      <c r="D160" s="6"/>
      <c r="E160" s="6"/>
    </row>
    <row r="161" spans="3:5" x14ac:dyDescent="0.25">
      <c r="C161" s="6"/>
      <c r="D161" s="6"/>
      <c r="E161" s="6"/>
    </row>
    <row r="162" spans="3:5" x14ac:dyDescent="0.25">
      <c r="C162" s="6"/>
      <c r="D162" s="6"/>
      <c r="E162" s="6"/>
    </row>
    <row r="163" spans="3:5" x14ac:dyDescent="0.25">
      <c r="C163" s="6"/>
      <c r="D163" s="6"/>
      <c r="E163" s="6"/>
    </row>
    <row r="164" spans="3:5" x14ac:dyDescent="0.25">
      <c r="C164" s="6"/>
      <c r="D164" s="6"/>
      <c r="E164" s="6"/>
    </row>
    <row r="165" spans="3:5" x14ac:dyDescent="0.25">
      <c r="C165" s="6"/>
      <c r="D165" s="6"/>
      <c r="E165" s="6"/>
    </row>
    <row r="166" spans="3:5" x14ac:dyDescent="0.25">
      <c r="C166" s="6"/>
      <c r="D166" s="6"/>
      <c r="E166" s="6"/>
    </row>
    <row r="167" spans="3:5" x14ac:dyDescent="0.25">
      <c r="C167" s="6"/>
      <c r="D167" s="6"/>
      <c r="E167" s="6"/>
    </row>
    <row r="168" spans="3:5" x14ac:dyDescent="0.25">
      <c r="C168" s="6"/>
      <c r="D168" s="6"/>
      <c r="E168" s="6"/>
    </row>
    <row r="169" spans="3:5" x14ac:dyDescent="0.25">
      <c r="C169" s="6"/>
      <c r="D169" s="6"/>
      <c r="E169" s="6"/>
    </row>
    <row r="170" spans="3:5" x14ac:dyDescent="0.25">
      <c r="C170" s="6"/>
      <c r="D170" s="6"/>
      <c r="E170" s="6"/>
    </row>
    <row r="171" spans="3:5" x14ac:dyDescent="0.25">
      <c r="C171" s="6"/>
      <c r="D171" s="6"/>
      <c r="E171" s="6"/>
    </row>
    <row r="172" spans="3:5" x14ac:dyDescent="0.25">
      <c r="C172" s="6"/>
      <c r="D172" s="6"/>
      <c r="E172" s="6"/>
    </row>
    <row r="173" spans="3:5" x14ac:dyDescent="0.25">
      <c r="C173" s="6"/>
      <c r="D173" s="6"/>
      <c r="E173" s="6"/>
    </row>
    <row r="174" spans="3:5" x14ac:dyDescent="0.25">
      <c r="C174" s="6"/>
      <c r="D174" s="6"/>
      <c r="E174" s="6"/>
    </row>
    <row r="175" spans="3:5" x14ac:dyDescent="0.25">
      <c r="C175" s="6"/>
      <c r="D175" s="6"/>
      <c r="E175" s="6"/>
    </row>
    <row r="176" spans="3:5" x14ac:dyDescent="0.25">
      <c r="C176" s="6"/>
      <c r="D176" s="6"/>
      <c r="E176" s="6"/>
    </row>
    <row r="177" spans="3:5" x14ac:dyDescent="0.25">
      <c r="C177" s="6"/>
      <c r="D177" s="6"/>
      <c r="E177" s="6"/>
    </row>
    <row r="178" spans="3:5" x14ac:dyDescent="0.25">
      <c r="C178" s="6"/>
      <c r="D178" s="6"/>
      <c r="E178" s="6"/>
    </row>
    <row r="179" spans="3:5" x14ac:dyDescent="0.25">
      <c r="C179" s="6"/>
      <c r="D179" s="6"/>
      <c r="E179" s="6"/>
    </row>
    <row r="180" spans="3:5" x14ac:dyDescent="0.25">
      <c r="C180" s="6"/>
      <c r="D180" s="6"/>
      <c r="E180" s="6"/>
    </row>
    <row r="181" spans="3:5" x14ac:dyDescent="0.25">
      <c r="C181" s="6"/>
      <c r="D181" s="6"/>
      <c r="E181" s="6"/>
    </row>
    <row r="182" spans="3:5" x14ac:dyDescent="0.25">
      <c r="C182" s="6"/>
      <c r="D182" s="6"/>
      <c r="E182" s="6"/>
    </row>
    <row r="183" spans="3:5" x14ac:dyDescent="0.25">
      <c r="C183" s="6"/>
      <c r="D183" s="6"/>
      <c r="E183" s="6"/>
    </row>
    <row r="184" spans="3:5" x14ac:dyDescent="0.25">
      <c r="C184" s="6"/>
      <c r="D184" s="6"/>
      <c r="E184" s="6"/>
    </row>
    <row r="185" spans="3:5" x14ac:dyDescent="0.25">
      <c r="C185" s="6"/>
      <c r="D185" s="6"/>
      <c r="E185" s="6"/>
    </row>
    <row r="186" spans="3:5" x14ac:dyDescent="0.25">
      <c r="C186" s="6"/>
      <c r="D186" s="6"/>
      <c r="E186" s="6"/>
    </row>
    <row r="187" spans="3:5" x14ac:dyDescent="0.25">
      <c r="C187" s="6"/>
      <c r="D187" s="6"/>
      <c r="E187" s="6"/>
    </row>
    <row r="188" spans="3:5" x14ac:dyDescent="0.25">
      <c r="C188" s="6"/>
      <c r="D188" s="6"/>
      <c r="E188" s="6"/>
    </row>
    <row r="189" spans="3:5" x14ac:dyDescent="0.25">
      <c r="C189" s="6"/>
      <c r="D189" s="6"/>
      <c r="E189" s="6"/>
    </row>
    <row r="190" spans="3:5" x14ac:dyDescent="0.25">
      <c r="C190" s="6"/>
      <c r="D190" s="6"/>
      <c r="E190" s="6"/>
    </row>
    <row r="191" spans="3:5" x14ac:dyDescent="0.25">
      <c r="C191" s="6"/>
      <c r="D191" s="6"/>
      <c r="E191" s="6"/>
    </row>
    <row r="192" spans="3:5" x14ac:dyDescent="0.25">
      <c r="C192" s="6"/>
      <c r="D192" s="6"/>
      <c r="E192" s="6"/>
    </row>
    <row r="193" spans="3:5" x14ac:dyDescent="0.25">
      <c r="C193" s="6"/>
      <c r="D193" s="6"/>
      <c r="E193" s="6"/>
    </row>
    <row r="194" spans="3:5" x14ac:dyDescent="0.25">
      <c r="C194" s="6"/>
      <c r="D194" s="6"/>
      <c r="E194" s="6"/>
    </row>
    <row r="195" spans="3:5" x14ac:dyDescent="0.25">
      <c r="C195" s="6"/>
      <c r="D195" s="6"/>
      <c r="E195" s="6"/>
    </row>
    <row r="196" spans="3:5" x14ac:dyDescent="0.25">
      <c r="C196" s="6"/>
      <c r="D196" s="6"/>
      <c r="E196" s="6"/>
    </row>
    <row r="197" spans="3:5" x14ac:dyDescent="0.25">
      <c r="C197" s="6"/>
      <c r="D197" s="6"/>
      <c r="E197" s="6"/>
    </row>
    <row r="198" spans="3:5" x14ac:dyDescent="0.25">
      <c r="C198" s="6"/>
      <c r="D198" s="6"/>
      <c r="E198" s="6"/>
    </row>
    <row r="199" spans="3:5" x14ac:dyDescent="0.25">
      <c r="C199" s="6"/>
      <c r="D199" s="6"/>
      <c r="E199" s="6"/>
    </row>
    <row r="200" spans="3:5" x14ac:dyDescent="0.25">
      <c r="C200" s="6"/>
      <c r="D200" s="6"/>
      <c r="E200" s="6"/>
    </row>
    <row r="201" spans="3:5" x14ac:dyDescent="0.25">
      <c r="C201" s="6"/>
      <c r="D201" s="6"/>
      <c r="E201" s="6"/>
    </row>
    <row r="202" spans="3:5" x14ac:dyDescent="0.25">
      <c r="C202" s="6"/>
      <c r="D202" s="6"/>
      <c r="E202" s="6"/>
    </row>
    <row r="203" spans="3:5" x14ac:dyDescent="0.25">
      <c r="C203" s="6"/>
      <c r="D203" s="6"/>
      <c r="E203" s="6"/>
    </row>
    <row r="204" spans="3:5" x14ac:dyDescent="0.25">
      <c r="C204" s="6"/>
      <c r="D204" s="6"/>
      <c r="E204" s="6"/>
    </row>
    <row r="205" spans="3:5" x14ac:dyDescent="0.25">
      <c r="C205" s="6"/>
      <c r="D205" s="6"/>
      <c r="E205" s="6"/>
    </row>
    <row r="206" spans="3:5" x14ac:dyDescent="0.25">
      <c r="C206" s="6"/>
      <c r="D206" s="6"/>
      <c r="E206" s="6"/>
    </row>
    <row r="207" spans="3:5" x14ac:dyDescent="0.25">
      <c r="C207" s="6"/>
      <c r="D207" s="6"/>
      <c r="E207" s="6"/>
    </row>
    <row r="208" spans="3:5" x14ac:dyDescent="0.25">
      <c r="C208" s="6"/>
      <c r="D208" s="6"/>
      <c r="E208" s="6"/>
    </row>
    <row r="209" spans="3:5" x14ac:dyDescent="0.25">
      <c r="C209" s="6"/>
      <c r="D209" s="6"/>
      <c r="E209" s="6"/>
    </row>
    <row r="210" spans="3:5" x14ac:dyDescent="0.25">
      <c r="C210" s="6"/>
      <c r="D210" s="6"/>
      <c r="E210" s="6"/>
    </row>
    <row r="211" spans="3:5" x14ac:dyDescent="0.25">
      <c r="C211" s="6"/>
      <c r="D211" s="6"/>
      <c r="E211" s="6"/>
    </row>
    <row r="212" spans="3:5" x14ac:dyDescent="0.25">
      <c r="C212" s="6"/>
      <c r="D212" s="6"/>
      <c r="E212" s="6"/>
    </row>
    <row r="213" spans="3:5" x14ac:dyDescent="0.25">
      <c r="C213" s="6"/>
      <c r="D213" s="6"/>
      <c r="E213" s="6"/>
    </row>
    <row r="214" spans="3:5" x14ac:dyDescent="0.25">
      <c r="C214" s="6"/>
      <c r="D214" s="6"/>
      <c r="E214" s="6"/>
    </row>
    <row r="215" spans="3:5" x14ac:dyDescent="0.25">
      <c r="C215" s="6"/>
      <c r="D215" s="6"/>
      <c r="E215" s="6"/>
    </row>
    <row r="216" spans="3:5" x14ac:dyDescent="0.25">
      <c r="C216" s="6"/>
      <c r="D216" s="6"/>
      <c r="E216" s="6"/>
    </row>
    <row r="217" spans="3:5" x14ac:dyDescent="0.25">
      <c r="C217" s="6"/>
      <c r="D217" s="6"/>
      <c r="E217" s="6"/>
    </row>
    <row r="218" spans="3:5" x14ac:dyDescent="0.25">
      <c r="C218" s="6"/>
      <c r="D218" s="6"/>
      <c r="E218" s="6"/>
    </row>
    <row r="219" spans="3:5" x14ac:dyDescent="0.25">
      <c r="C219" s="6"/>
      <c r="D219" s="6"/>
      <c r="E219" s="6"/>
    </row>
    <row r="220" spans="3:5" x14ac:dyDescent="0.25">
      <c r="C220" s="6"/>
      <c r="D220" s="6"/>
      <c r="E220" s="6"/>
    </row>
    <row r="221" spans="3:5" x14ac:dyDescent="0.25">
      <c r="C221" s="6"/>
      <c r="D221" s="6"/>
      <c r="E221" s="6"/>
    </row>
    <row r="222" spans="3:5" x14ac:dyDescent="0.25">
      <c r="C222" s="6"/>
      <c r="D222" s="6"/>
      <c r="E222" s="6"/>
    </row>
    <row r="223" spans="3:5" x14ac:dyDescent="0.25">
      <c r="C223" s="6"/>
      <c r="D223" s="6"/>
      <c r="E223" s="6"/>
    </row>
    <row r="224" spans="3:5" x14ac:dyDescent="0.25">
      <c r="C224" s="6"/>
      <c r="D224" s="6"/>
      <c r="E224" s="6"/>
    </row>
    <row r="225" spans="3:5" x14ac:dyDescent="0.25">
      <c r="C225" s="6"/>
      <c r="D225" s="6"/>
      <c r="E225" s="6"/>
    </row>
    <row r="226" spans="3:5" x14ac:dyDescent="0.25">
      <c r="C226" s="6"/>
      <c r="D226" s="6"/>
      <c r="E226" s="6"/>
    </row>
    <row r="227" spans="3:5" x14ac:dyDescent="0.25">
      <c r="C227" s="6"/>
      <c r="D227" s="6"/>
      <c r="E227" s="6"/>
    </row>
    <row r="228" spans="3:5" x14ac:dyDescent="0.25">
      <c r="C228" s="6"/>
      <c r="D228" s="6"/>
      <c r="E228" s="6"/>
    </row>
    <row r="229" spans="3:5" x14ac:dyDescent="0.25">
      <c r="C229" s="6"/>
      <c r="D229" s="6"/>
      <c r="E229" s="6"/>
    </row>
    <row r="230" spans="3:5" x14ac:dyDescent="0.25">
      <c r="C230" s="6"/>
      <c r="D230" s="6"/>
      <c r="E230" s="6"/>
    </row>
    <row r="231" spans="3:5" x14ac:dyDescent="0.25">
      <c r="C231" s="6"/>
      <c r="D231" s="6"/>
      <c r="E231" s="6"/>
    </row>
    <row r="232" spans="3:5" x14ac:dyDescent="0.25">
      <c r="C232" s="6"/>
      <c r="D232" s="6"/>
      <c r="E232" s="6"/>
    </row>
    <row r="233" spans="3:5" x14ac:dyDescent="0.25">
      <c r="C233" s="6"/>
      <c r="D233" s="6"/>
      <c r="E233" s="6"/>
    </row>
    <row r="234" spans="3:5" x14ac:dyDescent="0.25">
      <c r="C234" s="6"/>
      <c r="D234" s="6"/>
      <c r="E234" s="6"/>
    </row>
    <row r="235" spans="3:5" x14ac:dyDescent="0.25">
      <c r="C235" s="6"/>
      <c r="D235" s="6"/>
      <c r="E235" s="6"/>
    </row>
    <row r="236" spans="3:5" x14ac:dyDescent="0.25">
      <c r="C236" s="6"/>
      <c r="D236" s="6"/>
      <c r="E236" s="6"/>
    </row>
    <row r="237" spans="3:5" x14ac:dyDescent="0.25">
      <c r="C237" s="6"/>
      <c r="D237" s="6"/>
      <c r="E237" s="6"/>
    </row>
    <row r="238" spans="3:5" x14ac:dyDescent="0.25">
      <c r="C238" s="6"/>
      <c r="D238" s="6"/>
      <c r="E238" s="6"/>
    </row>
    <row r="239" spans="3:5" x14ac:dyDescent="0.25">
      <c r="C239" s="6"/>
      <c r="D239" s="6"/>
      <c r="E239" s="6"/>
    </row>
    <row r="240" spans="3:5" x14ac:dyDescent="0.25">
      <c r="C240" s="6"/>
      <c r="D240" s="6"/>
      <c r="E240" s="6"/>
    </row>
    <row r="241" spans="3:5" x14ac:dyDescent="0.25">
      <c r="C241" s="6"/>
      <c r="D241" s="6"/>
      <c r="E241" s="6"/>
    </row>
    <row r="242" spans="3:5" x14ac:dyDescent="0.25">
      <c r="C242" s="6"/>
      <c r="D242" s="6"/>
      <c r="E242" s="6"/>
    </row>
    <row r="243" spans="3:5" x14ac:dyDescent="0.25">
      <c r="C243" s="6"/>
      <c r="D243" s="6"/>
      <c r="E243" s="6"/>
    </row>
    <row r="244" spans="3:5" x14ac:dyDescent="0.25">
      <c r="C244" s="6"/>
      <c r="D244" s="6"/>
      <c r="E244" s="6"/>
    </row>
    <row r="245" spans="3:5" x14ac:dyDescent="0.25">
      <c r="C245" s="6"/>
      <c r="D245" s="6"/>
      <c r="E245" s="6"/>
    </row>
    <row r="246" spans="3:5" x14ac:dyDescent="0.25">
      <c r="C246" s="6"/>
      <c r="D246" s="6"/>
      <c r="E246" s="6"/>
    </row>
    <row r="247" spans="3:5" x14ac:dyDescent="0.25">
      <c r="C247" s="6"/>
      <c r="D247" s="6"/>
      <c r="E247" s="6"/>
    </row>
    <row r="248" spans="3:5" x14ac:dyDescent="0.25">
      <c r="C248" s="6"/>
      <c r="D248" s="6"/>
      <c r="E248" s="6"/>
    </row>
    <row r="249" spans="3:5" x14ac:dyDescent="0.25">
      <c r="C249" s="6"/>
      <c r="D249" s="6"/>
      <c r="E249" s="6"/>
    </row>
    <row r="250" spans="3:5" x14ac:dyDescent="0.25">
      <c r="C250" s="6"/>
      <c r="D250" s="6"/>
      <c r="E250" s="6"/>
    </row>
    <row r="251" spans="3:5" x14ac:dyDescent="0.25">
      <c r="C251" s="6"/>
      <c r="D251" s="6"/>
      <c r="E251" s="6"/>
    </row>
    <row r="252" spans="3:5" x14ac:dyDescent="0.25">
      <c r="C252" s="6"/>
      <c r="D252" s="6"/>
      <c r="E252" s="6"/>
    </row>
    <row r="253" spans="3:5" x14ac:dyDescent="0.25">
      <c r="C253" s="6"/>
      <c r="D253" s="6"/>
      <c r="E253" s="6"/>
    </row>
    <row r="254" spans="3:5" x14ac:dyDescent="0.25">
      <c r="C254" s="6"/>
      <c r="D254" s="6"/>
      <c r="E254" s="6"/>
    </row>
    <row r="255" spans="3:5" x14ac:dyDescent="0.25">
      <c r="C255" s="6"/>
      <c r="D255" s="6"/>
      <c r="E255" s="6"/>
    </row>
    <row r="256" spans="3:5" x14ac:dyDescent="0.25">
      <c r="C256" s="6"/>
      <c r="D256" s="6"/>
      <c r="E256" s="6"/>
    </row>
    <row r="257" spans="3:5" x14ac:dyDescent="0.25">
      <c r="C257" s="6"/>
      <c r="D257" s="6"/>
      <c r="E257" s="6"/>
    </row>
    <row r="258" spans="3:5" x14ac:dyDescent="0.25">
      <c r="C258" s="6"/>
      <c r="D258" s="6"/>
      <c r="E258" s="6"/>
    </row>
    <row r="259" spans="3:5" x14ac:dyDescent="0.25">
      <c r="C259" s="6"/>
      <c r="D259" s="6"/>
      <c r="E259" s="6"/>
    </row>
    <row r="260" spans="3:5" x14ac:dyDescent="0.25">
      <c r="C260" s="6"/>
      <c r="D260" s="6"/>
      <c r="E260" s="6"/>
    </row>
    <row r="261" spans="3:5" x14ac:dyDescent="0.25">
      <c r="C261" s="6"/>
      <c r="D261" s="6"/>
      <c r="E261" s="6"/>
    </row>
    <row r="262" spans="3:5" x14ac:dyDescent="0.25">
      <c r="C262" s="6"/>
      <c r="D262" s="6"/>
      <c r="E262" s="6"/>
    </row>
    <row r="263" spans="3:5" x14ac:dyDescent="0.25">
      <c r="C263" s="6"/>
      <c r="D263" s="6"/>
      <c r="E263" s="6"/>
    </row>
    <row r="264" spans="3:5" x14ac:dyDescent="0.25">
      <c r="C264" s="6"/>
      <c r="D264" s="6"/>
      <c r="E264" s="6"/>
    </row>
    <row r="265" spans="3:5" x14ac:dyDescent="0.25">
      <c r="C265" s="6"/>
      <c r="D265" s="6"/>
      <c r="E265" s="6"/>
    </row>
    <row r="266" spans="3:5" x14ac:dyDescent="0.25">
      <c r="C266" s="6"/>
      <c r="D266" s="6"/>
      <c r="E266" s="6"/>
    </row>
    <row r="267" spans="3:5" x14ac:dyDescent="0.25">
      <c r="C267" s="6"/>
      <c r="D267" s="6"/>
      <c r="E267" s="6"/>
    </row>
    <row r="268" spans="3:5" x14ac:dyDescent="0.25">
      <c r="C268" s="6"/>
      <c r="D268" s="6"/>
      <c r="E268" s="6"/>
    </row>
    <row r="269" spans="3:5" x14ac:dyDescent="0.25">
      <c r="C269" s="6"/>
      <c r="D269" s="6"/>
      <c r="E269" s="6"/>
    </row>
    <row r="270" spans="3:5" x14ac:dyDescent="0.25">
      <c r="C270" s="6"/>
      <c r="D270" s="6"/>
      <c r="E270" s="6"/>
    </row>
    <row r="271" spans="3:5" x14ac:dyDescent="0.25">
      <c r="C271" s="6"/>
      <c r="D271" s="6"/>
      <c r="E271" s="6"/>
    </row>
    <row r="272" spans="3:5" x14ac:dyDescent="0.25">
      <c r="C272" s="6"/>
      <c r="D272" s="6"/>
      <c r="E272" s="6"/>
    </row>
    <row r="273" spans="3:5" x14ac:dyDescent="0.25">
      <c r="C273" s="6"/>
      <c r="D273" s="6"/>
      <c r="E273" s="6"/>
    </row>
    <row r="274" spans="3:5" x14ac:dyDescent="0.25">
      <c r="C274" s="6"/>
      <c r="D274" s="6"/>
      <c r="E274" s="6"/>
    </row>
    <row r="275" spans="3:5" x14ac:dyDescent="0.25">
      <c r="C275" s="6"/>
      <c r="D275" s="6"/>
      <c r="E275" s="6"/>
    </row>
    <row r="276" spans="3:5" x14ac:dyDescent="0.25">
      <c r="C276" s="6"/>
      <c r="D276" s="6"/>
      <c r="E276" s="6"/>
    </row>
    <row r="277" spans="3:5" x14ac:dyDescent="0.25">
      <c r="C277" s="6"/>
      <c r="D277" s="6"/>
      <c r="E277" s="6"/>
    </row>
    <row r="278" spans="3:5" x14ac:dyDescent="0.25">
      <c r="C278" s="6"/>
      <c r="D278" s="6"/>
      <c r="E278" s="6"/>
    </row>
    <row r="279" spans="3:5" x14ac:dyDescent="0.25">
      <c r="C279" s="6"/>
      <c r="D279" s="6"/>
      <c r="E279" s="6"/>
    </row>
    <row r="280" spans="3:5" x14ac:dyDescent="0.25">
      <c r="C280" s="6"/>
      <c r="D280" s="6"/>
      <c r="E280" s="6"/>
    </row>
    <row r="281" spans="3:5" x14ac:dyDescent="0.25">
      <c r="C281" s="6"/>
      <c r="D281" s="6"/>
      <c r="E281" s="6"/>
    </row>
    <row r="282" spans="3:5" x14ac:dyDescent="0.25">
      <c r="C282" s="6"/>
      <c r="D282" s="6"/>
      <c r="E282" s="6"/>
    </row>
    <row r="283" spans="3:5" x14ac:dyDescent="0.25">
      <c r="C283" s="6"/>
      <c r="D283" s="6"/>
      <c r="E283" s="6"/>
    </row>
    <row r="284" spans="3:5" x14ac:dyDescent="0.25">
      <c r="C284" s="6"/>
      <c r="D284" s="6"/>
      <c r="E284" s="6"/>
    </row>
    <row r="285" spans="3:5" x14ac:dyDescent="0.25">
      <c r="C285" s="6"/>
      <c r="D285" s="6"/>
      <c r="E285" s="6"/>
    </row>
    <row r="286" spans="3:5" x14ac:dyDescent="0.25">
      <c r="C286" s="6"/>
      <c r="D286" s="6"/>
      <c r="E286" s="6"/>
    </row>
    <row r="287" spans="3:5" x14ac:dyDescent="0.25">
      <c r="C287" s="6"/>
      <c r="D287" s="6"/>
      <c r="E287" s="6"/>
    </row>
    <row r="288" spans="3:5" x14ac:dyDescent="0.25">
      <c r="C288" s="6"/>
      <c r="D288" s="6"/>
      <c r="E288" s="6"/>
    </row>
    <row r="289" spans="3:5" x14ac:dyDescent="0.25">
      <c r="C289" s="6"/>
      <c r="D289" s="6"/>
      <c r="E289" s="6"/>
    </row>
    <row r="290" spans="3:5" x14ac:dyDescent="0.25">
      <c r="C290" s="6"/>
      <c r="D290" s="6"/>
      <c r="E290" s="6"/>
    </row>
    <row r="291" spans="3:5" x14ac:dyDescent="0.25">
      <c r="C291" s="6"/>
      <c r="D291" s="6"/>
      <c r="E291" s="6"/>
    </row>
    <row r="292" spans="3:5" x14ac:dyDescent="0.25">
      <c r="C292" s="6"/>
      <c r="D292" s="6"/>
      <c r="E292" s="6"/>
    </row>
    <row r="293" spans="3:5" x14ac:dyDescent="0.25">
      <c r="C293" s="6"/>
      <c r="D293" s="6"/>
      <c r="E293" s="6"/>
    </row>
    <row r="294" spans="3:5" x14ac:dyDescent="0.25">
      <c r="C294" s="6"/>
      <c r="D294" s="6"/>
      <c r="E294" s="6"/>
    </row>
    <row r="295" spans="3:5" x14ac:dyDescent="0.25">
      <c r="C295" s="6"/>
      <c r="D295" s="6"/>
      <c r="E295" s="6"/>
    </row>
    <row r="296" spans="3:5" x14ac:dyDescent="0.25">
      <c r="C296" s="6"/>
      <c r="D296" s="6"/>
      <c r="E296" s="6"/>
    </row>
    <row r="297" spans="3:5" x14ac:dyDescent="0.25">
      <c r="C297" s="6"/>
      <c r="D297" s="6"/>
      <c r="E297" s="6"/>
    </row>
    <row r="298" spans="3:5" x14ac:dyDescent="0.25">
      <c r="C298" s="6"/>
      <c r="D298" s="6"/>
      <c r="E298" s="6"/>
    </row>
    <row r="299" spans="3:5" x14ac:dyDescent="0.25">
      <c r="C299" s="6"/>
      <c r="D299" s="6"/>
      <c r="E299" s="6"/>
    </row>
    <row r="300" spans="3:5" x14ac:dyDescent="0.25">
      <c r="C300" s="6"/>
      <c r="D300" s="6"/>
      <c r="E300" s="6"/>
    </row>
    <row r="301" spans="3:5" x14ac:dyDescent="0.25">
      <c r="C301" s="6"/>
      <c r="D301" s="6"/>
      <c r="E301" s="6"/>
    </row>
    <row r="302" spans="3:5" x14ac:dyDescent="0.25">
      <c r="C302" s="6"/>
      <c r="D302" s="6"/>
      <c r="E302" s="6"/>
    </row>
    <row r="303" spans="3:5" x14ac:dyDescent="0.25">
      <c r="C303" s="6"/>
      <c r="D303" s="6"/>
      <c r="E303" s="6"/>
    </row>
    <row r="304" spans="3:5" x14ac:dyDescent="0.25">
      <c r="C304" s="6"/>
      <c r="D304" s="6"/>
      <c r="E304" s="6"/>
    </row>
    <row r="305" spans="3:5" x14ac:dyDescent="0.25">
      <c r="C305" s="6"/>
      <c r="D305" s="6"/>
      <c r="E305" s="6"/>
    </row>
    <row r="306" spans="3:5" x14ac:dyDescent="0.25">
      <c r="C306" s="6"/>
      <c r="D306" s="6"/>
      <c r="E306" s="6"/>
    </row>
    <row r="307" spans="3:5" x14ac:dyDescent="0.25">
      <c r="C307" s="6"/>
      <c r="D307" s="6"/>
      <c r="E307" s="6"/>
    </row>
    <row r="308" spans="3:5" x14ac:dyDescent="0.25">
      <c r="C308" s="6"/>
      <c r="D308" s="6"/>
      <c r="E308" s="6"/>
    </row>
    <row r="309" spans="3:5" x14ac:dyDescent="0.25">
      <c r="C309" s="6"/>
      <c r="D309" s="6"/>
      <c r="E309" s="6"/>
    </row>
    <row r="310" spans="3:5" x14ac:dyDescent="0.25">
      <c r="C310" s="6"/>
      <c r="D310" s="6"/>
      <c r="E310" s="6"/>
    </row>
    <row r="311" spans="3:5" x14ac:dyDescent="0.25">
      <c r="C311" s="6"/>
      <c r="D311" s="6"/>
      <c r="E311" s="6"/>
    </row>
    <row r="312" spans="3:5" x14ac:dyDescent="0.25">
      <c r="C312" s="6"/>
      <c r="D312" s="6"/>
      <c r="E312" s="6"/>
    </row>
    <row r="313" spans="3:5" x14ac:dyDescent="0.25">
      <c r="C313" s="6"/>
      <c r="D313" s="6"/>
      <c r="E313" s="6"/>
    </row>
    <row r="314" spans="3:5" x14ac:dyDescent="0.25">
      <c r="C314" s="6"/>
      <c r="D314" s="6"/>
      <c r="E314" s="6"/>
    </row>
    <row r="315" spans="3:5" x14ac:dyDescent="0.25">
      <c r="C315" s="6"/>
      <c r="D315" s="6"/>
      <c r="E315" s="6"/>
    </row>
    <row r="316" spans="3:5" x14ac:dyDescent="0.25">
      <c r="C316" s="6"/>
      <c r="D316" s="6"/>
      <c r="E316" s="6"/>
    </row>
    <row r="317" spans="3:5" x14ac:dyDescent="0.25">
      <c r="C317" s="6"/>
      <c r="D317" s="6"/>
      <c r="E317" s="6"/>
    </row>
    <row r="318" spans="3:5" x14ac:dyDescent="0.25">
      <c r="C318" s="6"/>
      <c r="D318" s="6"/>
      <c r="E318" s="6"/>
    </row>
    <row r="319" spans="3:5" x14ac:dyDescent="0.25">
      <c r="C319" s="6"/>
      <c r="D319" s="6"/>
      <c r="E319" s="6"/>
    </row>
    <row r="320" spans="3:5" x14ac:dyDescent="0.25">
      <c r="C320" s="6"/>
      <c r="D320" s="6"/>
      <c r="E320" s="6"/>
    </row>
    <row r="321" spans="3:5" x14ac:dyDescent="0.25">
      <c r="C321" s="6"/>
      <c r="D321" s="6"/>
      <c r="E321" s="6"/>
    </row>
    <row r="322" spans="3:5" x14ac:dyDescent="0.25">
      <c r="C322" s="6"/>
      <c r="D322" s="6"/>
      <c r="E322" s="6"/>
    </row>
    <row r="323" spans="3:5" x14ac:dyDescent="0.25">
      <c r="C323" s="6"/>
      <c r="D323" s="6"/>
      <c r="E323" s="6"/>
    </row>
    <row r="324" spans="3:5" x14ac:dyDescent="0.25">
      <c r="C324" s="6"/>
      <c r="D324" s="6"/>
      <c r="E324" s="6"/>
    </row>
    <row r="325" spans="3:5" x14ac:dyDescent="0.25">
      <c r="C325" s="6"/>
      <c r="D325" s="6"/>
      <c r="E325" s="6"/>
    </row>
    <row r="326" spans="3:5" x14ac:dyDescent="0.25">
      <c r="C326" s="6"/>
      <c r="D326" s="6"/>
      <c r="E326" s="6"/>
    </row>
    <row r="327" spans="3:5" x14ac:dyDescent="0.25">
      <c r="C327" s="6"/>
      <c r="D327" s="6"/>
      <c r="E327" s="6"/>
    </row>
    <row r="328" spans="3:5" x14ac:dyDescent="0.25">
      <c r="C328" s="6"/>
      <c r="D328" s="6"/>
      <c r="E328" s="6"/>
    </row>
    <row r="329" spans="3:5" x14ac:dyDescent="0.25">
      <c r="C329" s="6"/>
      <c r="D329" s="6"/>
      <c r="E329" s="6"/>
    </row>
    <row r="330" spans="3:5" x14ac:dyDescent="0.25">
      <c r="C330" s="6"/>
      <c r="D330" s="6"/>
      <c r="E330" s="6"/>
    </row>
    <row r="331" spans="3:5" x14ac:dyDescent="0.25">
      <c r="C331" s="6"/>
      <c r="D331" s="6"/>
      <c r="E331" s="6"/>
    </row>
    <row r="332" spans="3:5" x14ac:dyDescent="0.25">
      <c r="C332" s="6"/>
      <c r="D332" s="6"/>
      <c r="E332" s="6"/>
    </row>
    <row r="333" spans="3:5" x14ac:dyDescent="0.25">
      <c r="C333" s="6"/>
      <c r="D333" s="6"/>
      <c r="E333" s="6"/>
    </row>
    <row r="334" spans="3:5" x14ac:dyDescent="0.25">
      <c r="C334" s="6"/>
      <c r="D334" s="6"/>
      <c r="E334" s="6"/>
    </row>
    <row r="335" spans="3:5" x14ac:dyDescent="0.25">
      <c r="C335" s="6"/>
      <c r="D335" s="6"/>
      <c r="E335" s="6"/>
    </row>
    <row r="336" spans="3:5" x14ac:dyDescent="0.25">
      <c r="C336" s="6"/>
      <c r="D336" s="6"/>
      <c r="E336" s="6"/>
    </row>
    <row r="337" spans="3:5" x14ac:dyDescent="0.25">
      <c r="C337" s="6"/>
      <c r="D337" s="6"/>
      <c r="E337" s="6"/>
    </row>
    <row r="338" spans="3:5" x14ac:dyDescent="0.25">
      <c r="C338" s="6"/>
      <c r="D338" s="6"/>
      <c r="E338" s="6"/>
    </row>
    <row r="339" spans="3:5" x14ac:dyDescent="0.25">
      <c r="C339" s="6"/>
      <c r="D339" s="6"/>
      <c r="E339" s="6"/>
    </row>
    <row r="340" spans="3:5" x14ac:dyDescent="0.25">
      <c r="C340" s="6"/>
      <c r="D340" s="6"/>
      <c r="E340" s="6"/>
    </row>
    <row r="341" spans="3:5" x14ac:dyDescent="0.25">
      <c r="C341" s="6"/>
      <c r="D341" s="6"/>
      <c r="E341" s="6"/>
    </row>
    <row r="342" spans="3:5" x14ac:dyDescent="0.25">
      <c r="C342" s="6"/>
      <c r="D342" s="6"/>
      <c r="E342" s="6"/>
    </row>
    <row r="343" spans="3:5" x14ac:dyDescent="0.25">
      <c r="C343" s="6"/>
      <c r="D343" s="6"/>
      <c r="E343" s="6"/>
    </row>
    <row r="344" spans="3:5" x14ac:dyDescent="0.25">
      <c r="C344" s="6"/>
      <c r="D344" s="6"/>
      <c r="E344" s="6"/>
    </row>
    <row r="345" spans="3:5" x14ac:dyDescent="0.25">
      <c r="C345" s="6"/>
      <c r="D345" s="6"/>
      <c r="E345" s="6"/>
    </row>
    <row r="346" spans="3:5" x14ac:dyDescent="0.25">
      <c r="C346" s="6"/>
      <c r="D346" s="6"/>
      <c r="E346" s="6"/>
    </row>
    <row r="347" spans="3:5" x14ac:dyDescent="0.25">
      <c r="C347" s="6"/>
      <c r="D347" s="6"/>
      <c r="E347" s="6"/>
    </row>
    <row r="348" spans="3:5" x14ac:dyDescent="0.25">
      <c r="C348" s="6"/>
      <c r="D348" s="6"/>
      <c r="E348" s="6"/>
    </row>
    <row r="349" spans="3:5" x14ac:dyDescent="0.25">
      <c r="C349" s="6"/>
      <c r="D349" s="6"/>
      <c r="E349" s="6"/>
    </row>
    <row r="350" spans="3:5" x14ac:dyDescent="0.25">
      <c r="C350" s="6"/>
      <c r="D350" s="6"/>
      <c r="E350" s="6"/>
    </row>
    <row r="351" spans="3:5" x14ac:dyDescent="0.25">
      <c r="C351" s="6"/>
      <c r="D351" s="6"/>
      <c r="E351" s="6"/>
    </row>
    <row r="352" spans="3:5" x14ac:dyDescent="0.25">
      <c r="C352" s="6"/>
      <c r="D352" s="6"/>
      <c r="E352" s="6"/>
    </row>
    <row r="353" spans="3:5" x14ac:dyDescent="0.25">
      <c r="C353" s="6"/>
      <c r="D353" s="6"/>
      <c r="E353" s="6"/>
    </row>
    <row r="354" spans="3:5" x14ac:dyDescent="0.25">
      <c r="C354" s="6"/>
      <c r="D354" s="6"/>
      <c r="E354" s="6"/>
    </row>
    <row r="355" spans="3:5" x14ac:dyDescent="0.25">
      <c r="C355" s="6"/>
      <c r="D355" s="6"/>
      <c r="E355" s="6"/>
    </row>
    <row r="356" spans="3:5" x14ac:dyDescent="0.25">
      <c r="C356" s="6"/>
      <c r="D356" s="6"/>
      <c r="E356" s="6"/>
    </row>
    <row r="357" spans="3:5" x14ac:dyDescent="0.25">
      <c r="C357" s="6"/>
      <c r="D357" s="6"/>
      <c r="E357" s="6"/>
    </row>
    <row r="358" spans="3:5" x14ac:dyDescent="0.25">
      <c r="C358" s="6"/>
      <c r="D358" s="6"/>
      <c r="E358" s="6"/>
    </row>
    <row r="359" spans="3:5" x14ac:dyDescent="0.25">
      <c r="C359" s="6"/>
      <c r="D359" s="6"/>
      <c r="E359" s="6"/>
    </row>
    <row r="360" spans="3:5" x14ac:dyDescent="0.25">
      <c r="C360" s="6"/>
      <c r="D360" s="6"/>
      <c r="E360" s="6"/>
    </row>
    <row r="361" spans="3:5" x14ac:dyDescent="0.25">
      <c r="C361" s="6"/>
      <c r="D361" s="6"/>
      <c r="E361" s="6"/>
    </row>
    <row r="362" spans="3:5" x14ac:dyDescent="0.25">
      <c r="C362" s="6"/>
      <c r="D362" s="6"/>
      <c r="E362" s="6"/>
    </row>
    <row r="363" spans="3:5" x14ac:dyDescent="0.25">
      <c r="C363" s="6"/>
      <c r="D363" s="6"/>
      <c r="E363" s="6"/>
    </row>
    <row r="364" spans="3:5" x14ac:dyDescent="0.25">
      <c r="C364" s="6"/>
      <c r="D364" s="6"/>
      <c r="E364" s="6"/>
    </row>
    <row r="365" spans="3:5" x14ac:dyDescent="0.25">
      <c r="C365" s="6"/>
      <c r="D365" s="6"/>
      <c r="E365" s="6"/>
    </row>
    <row r="366" spans="3:5" x14ac:dyDescent="0.25">
      <c r="C366" s="6"/>
      <c r="D366" s="6"/>
      <c r="E366" s="6"/>
    </row>
    <row r="367" spans="3:5" x14ac:dyDescent="0.25">
      <c r="C367" s="6"/>
      <c r="D367" s="6"/>
      <c r="E367" s="6"/>
    </row>
    <row r="368" spans="3:5" x14ac:dyDescent="0.25">
      <c r="C368" s="6"/>
      <c r="D368" s="6"/>
      <c r="E368" s="6"/>
    </row>
    <row r="369" spans="3:5" x14ac:dyDescent="0.25">
      <c r="C369" s="6"/>
      <c r="D369" s="6"/>
      <c r="E369" s="6"/>
    </row>
    <row r="370" spans="3:5" x14ac:dyDescent="0.25">
      <c r="C370" s="6"/>
      <c r="D370" s="6"/>
      <c r="E370" s="6"/>
    </row>
    <row r="371" spans="3:5" x14ac:dyDescent="0.25">
      <c r="C371" s="6"/>
      <c r="D371" s="6"/>
      <c r="E371" s="6"/>
    </row>
    <row r="372" spans="3:5" x14ac:dyDescent="0.25">
      <c r="C372" s="6"/>
      <c r="D372" s="6"/>
      <c r="E372" s="6"/>
    </row>
    <row r="373" spans="3:5" x14ac:dyDescent="0.25">
      <c r="C373" s="6"/>
      <c r="D373" s="6"/>
      <c r="E373" s="6"/>
    </row>
    <row r="374" spans="3:5" x14ac:dyDescent="0.25">
      <c r="C374" s="6"/>
      <c r="D374" s="6"/>
      <c r="E374" s="6"/>
    </row>
    <row r="375" spans="3:5" x14ac:dyDescent="0.25">
      <c r="C375" s="6"/>
      <c r="D375" s="6"/>
      <c r="E375" s="6"/>
    </row>
    <row r="376" spans="3:5" x14ac:dyDescent="0.25">
      <c r="C376" s="6"/>
      <c r="D376" s="6"/>
      <c r="E376" s="6"/>
    </row>
    <row r="377" spans="3:5" x14ac:dyDescent="0.25">
      <c r="C377" s="6"/>
      <c r="D377" s="6"/>
      <c r="E377" s="6"/>
    </row>
    <row r="378" spans="3:5" x14ac:dyDescent="0.25">
      <c r="C378" s="6"/>
      <c r="D378" s="6"/>
      <c r="E378" s="6"/>
    </row>
    <row r="379" spans="3:5" x14ac:dyDescent="0.25">
      <c r="C379" s="6"/>
      <c r="D379" s="6"/>
      <c r="E379" s="6"/>
    </row>
    <row r="380" spans="3:5" x14ac:dyDescent="0.25">
      <c r="C380" s="6"/>
      <c r="D380" s="6"/>
      <c r="E380" s="6"/>
    </row>
    <row r="381" spans="3:5" x14ac:dyDescent="0.25">
      <c r="C381" s="6"/>
      <c r="D381" s="6"/>
      <c r="E381" s="6"/>
    </row>
    <row r="382" spans="3:5" x14ac:dyDescent="0.25">
      <c r="C382" s="6"/>
      <c r="D382" s="6"/>
      <c r="E382" s="6"/>
    </row>
    <row r="383" spans="3:5" x14ac:dyDescent="0.25">
      <c r="C383" s="6"/>
      <c r="D383" s="6"/>
      <c r="E383" s="6"/>
    </row>
    <row r="384" spans="3:5" x14ac:dyDescent="0.25">
      <c r="C384" s="6"/>
      <c r="D384" s="6"/>
      <c r="E384" s="6"/>
    </row>
    <row r="385" spans="3:5" x14ac:dyDescent="0.25">
      <c r="C385" s="6"/>
      <c r="D385" s="6"/>
      <c r="E385" s="6"/>
    </row>
    <row r="386" spans="3:5" x14ac:dyDescent="0.25">
      <c r="C386" s="6"/>
      <c r="D386" s="6"/>
      <c r="E386" s="6"/>
    </row>
    <row r="387" spans="3:5" x14ac:dyDescent="0.25">
      <c r="C387" s="6"/>
      <c r="D387" s="6"/>
      <c r="E387" s="6"/>
    </row>
    <row r="388" spans="3:5" x14ac:dyDescent="0.25">
      <c r="C388" s="6"/>
      <c r="D388" s="6"/>
      <c r="E388" s="6"/>
    </row>
    <row r="389" spans="3:5" x14ac:dyDescent="0.25">
      <c r="C389" s="6"/>
      <c r="D389" s="6"/>
      <c r="E389" s="6"/>
    </row>
    <row r="390" spans="3:5" x14ac:dyDescent="0.25">
      <c r="C390" s="6"/>
      <c r="D390" s="6"/>
      <c r="E390" s="6"/>
    </row>
    <row r="391" spans="3:5" x14ac:dyDescent="0.25">
      <c r="C391" s="6"/>
      <c r="D391" s="6"/>
      <c r="E391" s="6"/>
    </row>
    <row r="392" spans="3:5" x14ac:dyDescent="0.25">
      <c r="C392" s="6"/>
      <c r="D392" s="6"/>
      <c r="E392" s="6"/>
    </row>
    <row r="393" spans="3:5" x14ac:dyDescent="0.25">
      <c r="C393" s="6"/>
      <c r="D393" s="6"/>
      <c r="E393" s="6"/>
    </row>
    <row r="394" spans="3:5" x14ac:dyDescent="0.25">
      <c r="C394" s="6"/>
      <c r="D394" s="6"/>
      <c r="E394" s="6"/>
    </row>
    <row r="395" spans="3:5" x14ac:dyDescent="0.25">
      <c r="C395" s="6"/>
      <c r="D395" s="6"/>
      <c r="E395" s="6"/>
    </row>
    <row r="396" spans="3:5" x14ac:dyDescent="0.25">
      <c r="C396" s="6"/>
      <c r="D396" s="6"/>
      <c r="E396" s="6"/>
    </row>
    <row r="397" spans="3:5" x14ac:dyDescent="0.25">
      <c r="C397" s="6"/>
      <c r="D397" s="6"/>
      <c r="E397" s="6"/>
    </row>
    <row r="398" spans="3:5" x14ac:dyDescent="0.25">
      <c r="C398" s="6"/>
      <c r="D398" s="6"/>
      <c r="E398" s="6"/>
    </row>
    <row r="399" spans="3:5" x14ac:dyDescent="0.25">
      <c r="C399" s="6"/>
      <c r="D399" s="6"/>
      <c r="E399" s="6"/>
    </row>
    <row r="400" spans="3:5" x14ac:dyDescent="0.25">
      <c r="C400" s="6"/>
      <c r="D400" s="6"/>
      <c r="E400" s="6"/>
    </row>
    <row r="401" spans="3:5" x14ac:dyDescent="0.25">
      <c r="C401" s="6"/>
      <c r="D401" s="6"/>
      <c r="E401" s="6"/>
    </row>
    <row r="402" spans="3:5" x14ac:dyDescent="0.25">
      <c r="C402" s="6"/>
      <c r="D402" s="6"/>
      <c r="E402" s="6"/>
    </row>
    <row r="403" spans="3:5" x14ac:dyDescent="0.25">
      <c r="C403" s="6"/>
      <c r="D403" s="6"/>
      <c r="E403" s="6"/>
    </row>
    <row r="404" spans="3:5" x14ac:dyDescent="0.25">
      <c r="C404" s="6"/>
      <c r="D404" s="6"/>
      <c r="E404" s="6"/>
    </row>
    <row r="405" spans="3:5" x14ac:dyDescent="0.25">
      <c r="C405" s="6"/>
      <c r="D405" s="6"/>
      <c r="E405" s="6"/>
    </row>
    <row r="406" spans="3:5" x14ac:dyDescent="0.25">
      <c r="C406" s="6"/>
      <c r="D406" s="6"/>
      <c r="E406" s="6"/>
    </row>
    <row r="407" spans="3:5" x14ac:dyDescent="0.25">
      <c r="C407" s="6"/>
      <c r="D407" s="6"/>
      <c r="E407" s="6"/>
    </row>
    <row r="408" spans="3:5" x14ac:dyDescent="0.25">
      <c r="C408" s="6"/>
      <c r="D408" s="6"/>
      <c r="E408" s="6"/>
    </row>
    <row r="409" spans="3:5" x14ac:dyDescent="0.25">
      <c r="C409" s="6"/>
      <c r="D409" s="6"/>
      <c r="E409" s="6"/>
    </row>
    <row r="410" spans="3:5" x14ac:dyDescent="0.25">
      <c r="C410" s="6"/>
      <c r="D410" s="6"/>
      <c r="E410" s="6"/>
    </row>
    <row r="411" spans="3:5" x14ac:dyDescent="0.25">
      <c r="C411" s="6"/>
      <c r="D411" s="6"/>
      <c r="E411" s="6"/>
    </row>
    <row r="412" spans="3:5" x14ac:dyDescent="0.25">
      <c r="C412" s="6"/>
      <c r="D412" s="6"/>
      <c r="E412" s="6"/>
    </row>
    <row r="413" spans="3:5" x14ac:dyDescent="0.25">
      <c r="C413" s="6"/>
      <c r="D413" s="6"/>
      <c r="E413" s="6"/>
    </row>
    <row r="414" spans="3:5" x14ac:dyDescent="0.25">
      <c r="C414" s="6"/>
      <c r="D414" s="6"/>
      <c r="E414" s="6"/>
    </row>
    <row r="415" spans="3:5" x14ac:dyDescent="0.25">
      <c r="C415" s="6"/>
      <c r="D415" s="6"/>
      <c r="E415" s="6"/>
    </row>
    <row r="416" spans="3:5" x14ac:dyDescent="0.25">
      <c r="C416" s="6"/>
      <c r="D416" s="6"/>
      <c r="E416" s="6"/>
    </row>
    <row r="417" spans="3:5" x14ac:dyDescent="0.25">
      <c r="C417" s="6"/>
      <c r="D417" s="6"/>
      <c r="E417" s="6"/>
    </row>
    <row r="418" spans="3:5" x14ac:dyDescent="0.25">
      <c r="C418" s="6"/>
      <c r="D418" s="6"/>
      <c r="E418" s="6"/>
    </row>
    <row r="419" spans="3:5" x14ac:dyDescent="0.25">
      <c r="C419" s="6"/>
      <c r="D419" s="6"/>
      <c r="E419" s="6"/>
    </row>
    <row r="420" spans="3:5" x14ac:dyDescent="0.25">
      <c r="C420" s="6"/>
      <c r="D420" s="6"/>
      <c r="E420" s="6"/>
    </row>
    <row r="421" spans="3:5" x14ac:dyDescent="0.25">
      <c r="C421" s="6"/>
      <c r="D421" s="6"/>
      <c r="E421" s="6"/>
    </row>
    <row r="422" spans="3:5" x14ac:dyDescent="0.25">
      <c r="C422" s="6"/>
      <c r="D422" s="6"/>
      <c r="E422" s="6"/>
    </row>
    <row r="423" spans="3:5" x14ac:dyDescent="0.25">
      <c r="C423" s="6"/>
      <c r="D423" s="6"/>
      <c r="E423" s="6"/>
    </row>
    <row r="424" spans="3:5" x14ac:dyDescent="0.25">
      <c r="C424" s="6"/>
      <c r="D424" s="6"/>
      <c r="E424" s="6"/>
    </row>
    <row r="425" spans="3:5" x14ac:dyDescent="0.25">
      <c r="C425" s="6"/>
      <c r="D425" s="6"/>
      <c r="E425" s="6"/>
    </row>
    <row r="426" spans="3:5" x14ac:dyDescent="0.25">
      <c r="C426" s="6"/>
      <c r="D426" s="6"/>
      <c r="E426" s="6"/>
    </row>
    <row r="427" spans="3:5" x14ac:dyDescent="0.25">
      <c r="C427" s="6"/>
      <c r="D427" s="6"/>
      <c r="E427" s="6"/>
    </row>
    <row r="428" spans="3:5" x14ac:dyDescent="0.25">
      <c r="C428" s="6"/>
      <c r="D428" s="6"/>
      <c r="E428" s="6"/>
    </row>
    <row r="429" spans="3:5" x14ac:dyDescent="0.25">
      <c r="C429" s="6"/>
      <c r="D429" s="6"/>
      <c r="E429" s="6"/>
    </row>
    <row r="430" spans="3:5" x14ac:dyDescent="0.25">
      <c r="C430" s="6"/>
      <c r="D430" s="6"/>
      <c r="E430" s="6"/>
    </row>
    <row r="431" spans="3:5" x14ac:dyDescent="0.25">
      <c r="C431" s="6"/>
      <c r="D431" s="6"/>
      <c r="E431" s="6"/>
    </row>
    <row r="432" spans="3:5" x14ac:dyDescent="0.25">
      <c r="C432" s="6"/>
      <c r="D432" s="6"/>
      <c r="E432" s="6"/>
    </row>
    <row r="433" spans="3:5" x14ac:dyDescent="0.25">
      <c r="C433" s="6"/>
      <c r="D433" s="6"/>
      <c r="E433" s="6"/>
    </row>
    <row r="434" spans="3:5" x14ac:dyDescent="0.25">
      <c r="C434" s="6"/>
      <c r="D434" s="6"/>
      <c r="E434" s="6"/>
    </row>
    <row r="435" spans="3:5" x14ac:dyDescent="0.25">
      <c r="C435" s="6"/>
      <c r="D435" s="6"/>
      <c r="E435" s="6"/>
    </row>
    <row r="436" spans="3:5" x14ac:dyDescent="0.25">
      <c r="C436" s="6"/>
      <c r="D436" s="6"/>
      <c r="E436" s="6"/>
    </row>
    <row r="437" spans="3:5" x14ac:dyDescent="0.25">
      <c r="C437" s="6"/>
      <c r="D437" s="6"/>
      <c r="E437" s="6"/>
    </row>
    <row r="438" spans="3:5" x14ac:dyDescent="0.25">
      <c r="C438" s="6"/>
      <c r="D438" s="6"/>
      <c r="E438" s="6"/>
    </row>
    <row r="439" spans="3:5" x14ac:dyDescent="0.25">
      <c r="C439" s="6"/>
      <c r="D439" s="6"/>
      <c r="E439" s="6"/>
    </row>
    <row r="440" spans="3:5" x14ac:dyDescent="0.25">
      <c r="C440" s="6"/>
      <c r="D440" s="6"/>
      <c r="E440" s="6"/>
    </row>
    <row r="441" spans="3:5" x14ac:dyDescent="0.25">
      <c r="C441" s="6"/>
      <c r="D441" s="6"/>
      <c r="E441" s="6"/>
    </row>
    <row r="442" spans="3:5" x14ac:dyDescent="0.25">
      <c r="C442" s="6"/>
      <c r="D442" s="6"/>
      <c r="E442" s="6"/>
    </row>
    <row r="443" spans="3:5" x14ac:dyDescent="0.25">
      <c r="C443" s="6"/>
      <c r="D443" s="6"/>
      <c r="E443" s="6"/>
    </row>
    <row r="444" spans="3:5" x14ac:dyDescent="0.25">
      <c r="C444" s="6"/>
      <c r="D444" s="6"/>
      <c r="E444" s="6"/>
    </row>
    <row r="445" spans="3:5" x14ac:dyDescent="0.25">
      <c r="C445" s="6"/>
      <c r="D445" s="6"/>
      <c r="E445" s="6"/>
    </row>
    <row r="446" spans="3:5" x14ac:dyDescent="0.25">
      <c r="C446" s="6"/>
      <c r="D446" s="6"/>
      <c r="E446" s="6"/>
    </row>
    <row r="447" spans="3:5" x14ac:dyDescent="0.25">
      <c r="C447" s="6"/>
      <c r="D447" s="6"/>
      <c r="E447" s="6"/>
    </row>
    <row r="448" spans="3:5" x14ac:dyDescent="0.25">
      <c r="C448" s="6"/>
      <c r="D448" s="6"/>
      <c r="E448" s="6"/>
    </row>
    <row r="449" spans="3:5" x14ac:dyDescent="0.25">
      <c r="C449" s="6"/>
      <c r="D449" s="6"/>
      <c r="E449" s="6"/>
    </row>
    <row r="450" spans="3:5" x14ac:dyDescent="0.25">
      <c r="C450" s="6"/>
      <c r="D450" s="6"/>
      <c r="E450" s="6"/>
    </row>
    <row r="451" spans="3:5" x14ac:dyDescent="0.25">
      <c r="C451" s="6"/>
      <c r="D451" s="6"/>
      <c r="E451" s="6"/>
    </row>
    <row r="452" spans="3:5" x14ac:dyDescent="0.25">
      <c r="C452" s="6"/>
      <c r="D452" s="6"/>
      <c r="E452" s="6"/>
    </row>
    <row r="453" spans="3:5" x14ac:dyDescent="0.25">
      <c r="C453" s="6"/>
      <c r="D453" s="6"/>
      <c r="E453" s="6"/>
    </row>
    <row r="454" spans="3:5" x14ac:dyDescent="0.25">
      <c r="C454" s="6"/>
      <c r="D454" s="6"/>
      <c r="E454" s="6"/>
    </row>
    <row r="455" spans="3:5" x14ac:dyDescent="0.25">
      <c r="C455" s="6"/>
      <c r="D455" s="6"/>
      <c r="E455" s="6"/>
    </row>
    <row r="456" spans="3:5" x14ac:dyDescent="0.25">
      <c r="C456" s="6"/>
      <c r="D456" s="6"/>
      <c r="E456" s="6"/>
    </row>
    <row r="457" spans="3:5" x14ac:dyDescent="0.25">
      <c r="C457" s="6"/>
      <c r="D457" s="6"/>
      <c r="E457" s="6"/>
    </row>
    <row r="458" spans="3:5" x14ac:dyDescent="0.25">
      <c r="C458" s="6"/>
      <c r="D458" s="6"/>
      <c r="E458" s="6"/>
    </row>
    <row r="459" spans="3:5" x14ac:dyDescent="0.25">
      <c r="C459" s="6"/>
      <c r="D459" s="6"/>
      <c r="E459" s="6"/>
    </row>
    <row r="460" spans="3:5" x14ac:dyDescent="0.25">
      <c r="C460" s="6"/>
      <c r="D460" s="6"/>
      <c r="E460" s="6"/>
    </row>
    <row r="461" spans="3:5" x14ac:dyDescent="0.25">
      <c r="C461" s="6"/>
      <c r="D461" s="6"/>
      <c r="E461" s="6"/>
    </row>
    <row r="462" spans="3:5" x14ac:dyDescent="0.25">
      <c r="C462" s="6"/>
      <c r="D462" s="6"/>
      <c r="E462" s="6"/>
    </row>
    <row r="463" spans="3:5" x14ac:dyDescent="0.25">
      <c r="C463" s="6"/>
      <c r="D463" s="6"/>
      <c r="E463" s="6"/>
    </row>
    <row r="464" spans="3:5" x14ac:dyDescent="0.25">
      <c r="C464" s="6"/>
      <c r="D464" s="6"/>
      <c r="E464" s="6"/>
    </row>
    <row r="465" spans="3:5" x14ac:dyDescent="0.25">
      <c r="C465" s="6"/>
      <c r="D465" s="6"/>
      <c r="E465" s="6"/>
    </row>
    <row r="466" spans="3:5" x14ac:dyDescent="0.25">
      <c r="C466" s="6"/>
      <c r="D466" s="6"/>
      <c r="E466" s="6"/>
    </row>
    <row r="467" spans="3:5" x14ac:dyDescent="0.25">
      <c r="C467" s="6"/>
      <c r="D467" s="6"/>
      <c r="E467" s="6"/>
    </row>
    <row r="468" spans="3:5" x14ac:dyDescent="0.25">
      <c r="C468" s="6"/>
      <c r="D468" s="6"/>
      <c r="E468" s="6"/>
    </row>
    <row r="469" spans="3:5" x14ac:dyDescent="0.25">
      <c r="C469" s="6"/>
      <c r="D469" s="6"/>
      <c r="E469" s="6"/>
    </row>
    <row r="470" spans="3:5" x14ac:dyDescent="0.25">
      <c r="C470" s="6"/>
      <c r="D470" s="6"/>
      <c r="E470" s="6"/>
    </row>
    <row r="471" spans="3:5" x14ac:dyDescent="0.25">
      <c r="C471" s="6"/>
      <c r="D471" s="6"/>
      <c r="E471" s="6"/>
    </row>
    <row r="472" spans="3:5" x14ac:dyDescent="0.25">
      <c r="C472" s="6"/>
      <c r="D472" s="6"/>
      <c r="E472" s="6"/>
    </row>
    <row r="473" spans="3:5" x14ac:dyDescent="0.25">
      <c r="C473" s="6"/>
      <c r="D473" s="6"/>
      <c r="E473" s="6"/>
    </row>
    <row r="474" spans="3:5" x14ac:dyDescent="0.25">
      <c r="C474" s="6"/>
      <c r="D474" s="6"/>
      <c r="E474" s="6"/>
    </row>
    <row r="475" spans="3:5" x14ac:dyDescent="0.25">
      <c r="C475" s="6"/>
      <c r="D475" s="6"/>
      <c r="E475" s="6"/>
    </row>
    <row r="476" spans="3:5" x14ac:dyDescent="0.25">
      <c r="C476" s="6"/>
      <c r="D476" s="6"/>
      <c r="E476" s="6"/>
    </row>
    <row r="477" spans="3:5" x14ac:dyDescent="0.25">
      <c r="C477" s="6"/>
      <c r="D477" s="6"/>
      <c r="E477" s="6"/>
    </row>
    <row r="478" spans="3:5" x14ac:dyDescent="0.25">
      <c r="C478" s="6"/>
      <c r="D478" s="6"/>
      <c r="E478" s="6"/>
    </row>
    <row r="479" spans="3:5" x14ac:dyDescent="0.25">
      <c r="C479" s="6"/>
      <c r="D479" s="6"/>
      <c r="E479" s="6"/>
    </row>
    <row r="480" spans="3:5" x14ac:dyDescent="0.25">
      <c r="C480" s="6"/>
      <c r="D480" s="6"/>
      <c r="E480" s="6"/>
    </row>
    <row r="481" spans="3:5" x14ac:dyDescent="0.25">
      <c r="C481" s="6"/>
      <c r="D481" s="6"/>
      <c r="E481" s="6"/>
    </row>
    <row r="482" spans="3:5" x14ac:dyDescent="0.25">
      <c r="C482" s="6"/>
      <c r="D482" s="6"/>
      <c r="E482" s="6"/>
    </row>
    <row r="483" spans="3:5" x14ac:dyDescent="0.25">
      <c r="C483" s="6"/>
      <c r="D483" s="6"/>
      <c r="E483" s="6"/>
    </row>
    <row r="484" spans="3:5" x14ac:dyDescent="0.25">
      <c r="C484" s="6"/>
      <c r="D484" s="6"/>
      <c r="E484" s="6"/>
    </row>
    <row r="485" spans="3:5" x14ac:dyDescent="0.25">
      <c r="C485" s="6"/>
      <c r="D485" s="6"/>
      <c r="E485" s="6"/>
    </row>
    <row r="486" spans="3:5" x14ac:dyDescent="0.25">
      <c r="C486" s="6"/>
      <c r="D486" s="6"/>
      <c r="E486" s="6"/>
    </row>
    <row r="487" spans="3:5" x14ac:dyDescent="0.25">
      <c r="C487" s="6"/>
      <c r="D487" s="6"/>
      <c r="E487" s="6"/>
    </row>
    <row r="488" spans="3:5" x14ac:dyDescent="0.25">
      <c r="C488" s="6"/>
      <c r="D488" s="6"/>
      <c r="E488" s="6"/>
    </row>
    <row r="489" spans="3:5" x14ac:dyDescent="0.25">
      <c r="C489" s="6"/>
      <c r="D489" s="6"/>
      <c r="E489" s="6"/>
    </row>
    <row r="490" spans="3:5" x14ac:dyDescent="0.25">
      <c r="C490" s="6"/>
      <c r="D490" s="6"/>
      <c r="E490" s="6"/>
    </row>
    <row r="491" spans="3:5" x14ac:dyDescent="0.25">
      <c r="C491" s="6"/>
      <c r="D491" s="6"/>
      <c r="E491" s="6"/>
    </row>
    <row r="492" spans="3:5" x14ac:dyDescent="0.25">
      <c r="C492" s="6"/>
      <c r="D492" s="6"/>
      <c r="E492" s="6"/>
    </row>
    <row r="493" spans="3:5" x14ac:dyDescent="0.25">
      <c r="C493" s="6"/>
      <c r="D493" s="6"/>
      <c r="E493" s="6"/>
    </row>
    <row r="494" spans="3:5" x14ac:dyDescent="0.25">
      <c r="C494" s="6"/>
      <c r="D494" s="6"/>
      <c r="E494" s="6"/>
    </row>
    <row r="495" spans="3:5" x14ac:dyDescent="0.25">
      <c r="C495" s="6"/>
      <c r="D495" s="6"/>
      <c r="E495" s="6"/>
    </row>
    <row r="496" spans="3:5" x14ac:dyDescent="0.25">
      <c r="C496" s="6"/>
      <c r="D496" s="6"/>
      <c r="E496" s="6"/>
    </row>
    <row r="497" spans="3:5" x14ac:dyDescent="0.25">
      <c r="C497" s="6"/>
      <c r="D497" s="6"/>
      <c r="E497" s="6"/>
    </row>
    <row r="498" spans="3:5" x14ac:dyDescent="0.25">
      <c r="C498" s="6"/>
      <c r="D498" s="6"/>
      <c r="E498" s="6"/>
    </row>
    <row r="499" spans="3:5" x14ac:dyDescent="0.25">
      <c r="C499" s="6"/>
      <c r="D499" s="6"/>
      <c r="E499" s="6"/>
    </row>
    <row r="500" spans="3:5" x14ac:dyDescent="0.25">
      <c r="C500" s="6"/>
      <c r="D500" s="6"/>
      <c r="E500" s="6"/>
    </row>
    <row r="501" spans="3:5" x14ac:dyDescent="0.25">
      <c r="C501" s="6"/>
      <c r="D501" s="6"/>
      <c r="E501" s="6"/>
    </row>
    <row r="502" spans="3:5" x14ac:dyDescent="0.25">
      <c r="C502" s="6"/>
      <c r="D502" s="6"/>
      <c r="E502" s="6"/>
    </row>
    <row r="503" spans="3:5" x14ac:dyDescent="0.25">
      <c r="C503" s="6"/>
      <c r="D503" s="6"/>
      <c r="E503" s="6"/>
    </row>
    <row r="504" spans="3:5" x14ac:dyDescent="0.25">
      <c r="C504" s="6"/>
      <c r="D504" s="6"/>
      <c r="E504" s="6"/>
    </row>
    <row r="505" spans="3:5" x14ac:dyDescent="0.25">
      <c r="C505" s="6"/>
      <c r="D505" s="6"/>
      <c r="E505" s="6"/>
    </row>
    <row r="506" spans="3:5" x14ac:dyDescent="0.25">
      <c r="C506" s="6"/>
      <c r="D506" s="6"/>
      <c r="E506" s="6"/>
    </row>
    <row r="507" spans="3:5" x14ac:dyDescent="0.25">
      <c r="C507" s="6"/>
      <c r="D507" s="6"/>
      <c r="E507" s="6"/>
    </row>
    <row r="508" spans="3:5" x14ac:dyDescent="0.25">
      <c r="C508" s="6"/>
      <c r="D508" s="6"/>
      <c r="E508" s="6"/>
    </row>
    <row r="509" spans="3:5" x14ac:dyDescent="0.25">
      <c r="C509" s="6"/>
      <c r="D509" s="6"/>
      <c r="E509" s="6"/>
    </row>
    <row r="510" spans="3:5" x14ac:dyDescent="0.25">
      <c r="C510" s="6"/>
      <c r="D510" s="6"/>
      <c r="E510" s="6"/>
    </row>
    <row r="511" spans="3:5" x14ac:dyDescent="0.25">
      <c r="C511" s="6"/>
      <c r="D511" s="6"/>
      <c r="E511" s="6"/>
    </row>
    <row r="512" spans="3:5" x14ac:dyDescent="0.25">
      <c r="C512" s="6"/>
      <c r="D512" s="6"/>
      <c r="E512" s="6"/>
    </row>
    <row r="513" spans="3:5" x14ac:dyDescent="0.25">
      <c r="C513" s="6"/>
      <c r="D513" s="6"/>
      <c r="E513" s="6"/>
    </row>
    <row r="514" spans="3:5" x14ac:dyDescent="0.25">
      <c r="C514" s="6"/>
      <c r="D514" s="6"/>
      <c r="E514" s="6"/>
    </row>
    <row r="515" spans="3:5" x14ac:dyDescent="0.25">
      <c r="C515" s="6"/>
      <c r="D515" s="6"/>
      <c r="E515" s="6"/>
    </row>
    <row r="516" spans="3:5" x14ac:dyDescent="0.25">
      <c r="C516" s="6"/>
      <c r="D516" s="6"/>
      <c r="E516" s="6"/>
    </row>
    <row r="517" spans="3:5" x14ac:dyDescent="0.25">
      <c r="C517" s="6"/>
      <c r="D517" s="6"/>
      <c r="E517" s="6"/>
    </row>
    <row r="518" spans="3:5" x14ac:dyDescent="0.25">
      <c r="C518" s="6"/>
      <c r="D518" s="6"/>
      <c r="E518" s="6"/>
    </row>
    <row r="519" spans="3:5" x14ac:dyDescent="0.25">
      <c r="C519" s="6"/>
      <c r="D519" s="6"/>
      <c r="E519" s="6"/>
    </row>
    <row r="520" spans="3:5" x14ac:dyDescent="0.25">
      <c r="C520" s="6"/>
      <c r="D520" s="6"/>
      <c r="E520" s="6"/>
    </row>
    <row r="521" spans="3:5" x14ac:dyDescent="0.25">
      <c r="C521" s="6"/>
      <c r="D521" s="6"/>
      <c r="E521" s="6"/>
    </row>
    <row r="522" spans="3:5" x14ac:dyDescent="0.25">
      <c r="C522" s="6"/>
      <c r="D522" s="6"/>
      <c r="E522" s="6"/>
    </row>
    <row r="523" spans="3:5" x14ac:dyDescent="0.25">
      <c r="C523" s="6"/>
      <c r="D523" s="6"/>
      <c r="E523" s="6"/>
    </row>
    <row r="524" spans="3:5" x14ac:dyDescent="0.25">
      <c r="C524" s="6"/>
      <c r="D524" s="6"/>
      <c r="E524" s="6"/>
    </row>
    <row r="525" spans="3:5" x14ac:dyDescent="0.25">
      <c r="C525" s="6"/>
      <c r="D525" s="6"/>
      <c r="E525" s="6"/>
    </row>
    <row r="526" spans="3:5" x14ac:dyDescent="0.25">
      <c r="C526" s="6"/>
      <c r="D526" s="6"/>
      <c r="E526" s="6"/>
    </row>
    <row r="527" spans="3:5" x14ac:dyDescent="0.25">
      <c r="C527" s="6"/>
      <c r="D527" s="6"/>
      <c r="E527" s="6"/>
    </row>
    <row r="528" spans="3:5" x14ac:dyDescent="0.25">
      <c r="C528" s="6"/>
      <c r="D528" s="6"/>
      <c r="E528" s="6"/>
    </row>
    <row r="529" spans="3:5" x14ac:dyDescent="0.25">
      <c r="C529" s="6"/>
      <c r="D529" s="6"/>
      <c r="E529" s="6"/>
    </row>
    <row r="530" spans="3:5" x14ac:dyDescent="0.25">
      <c r="C530" s="6"/>
      <c r="D530" s="6"/>
      <c r="E530" s="6"/>
    </row>
    <row r="531" spans="3:5" x14ac:dyDescent="0.25">
      <c r="C531" s="6"/>
      <c r="D531" s="6"/>
      <c r="E531" s="6"/>
    </row>
    <row r="532" spans="3:5" x14ac:dyDescent="0.25">
      <c r="C532" s="6"/>
      <c r="D532" s="6"/>
      <c r="E532" s="6"/>
    </row>
    <row r="533" spans="3:5" x14ac:dyDescent="0.25">
      <c r="C533" s="6"/>
      <c r="D533" s="6"/>
      <c r="E533" s="6"/>
    </row>
    <row r="534" spans="3:5" x14ac:dyDescent="0.25">
      <c r="C534" s="6"/>
      <c r="D534" s="6"/>
      <c r="E534" s="6"/>
    </row>
    <row r="535" spans="3:5" x14ac:dyDescent="0.25">
      <c r="C535" s="6"/>
      <c r="D535" s="6"/>
      <c r="E535" s="6"/>
    </row>
    <row r="536" spans="3:5" x14ac:dyDescent="0.25">
      <c r="C536" s="6"/>
      <c r="D536" s="6"/>
      <c r="E536" s="6"/>
    </row>
  </sheetData>
  <mergeCells count="30">
    <mergeCell ref="B17:B23"/>
    <mergeCell ref="D16:E16"/>
    <mergeCell ref="B56:B57"/>
    <mergeCell ref="D58:E58"/>
    <mergeCell ref="B59:B60"/>
    <mergeCell ref="D42:E42"/>
    <mergeCell ref="D24:E24"/>
    <mergeCell ref="B25:B28"/>
    <mergeCell ref="D29:E29"/>
    <mergeCell ref="D31:E31"/>
    <mergeCell ref="B32:B33"/>
    <mergeCell ref="D34:E34"/>
    <mergeCell ref="B35:B36"/>
    <mergeCell ref="D37:E37"/>
    <mergeCell ref="D39:E39"/>
    <mergeCell ref="B40:B41"/>
    <mergeCell ref="D61:E61"/>
    <mergeCell ref="D63:E63"/>
    <mergeCell ref="B43:B44"/>
    <mergeCell ref="D45:E45"/>
    <mergeCell ref="B46:B51"/>
    <mergeCell ref="D52:E52"/>
    <mergeCell ref="B53:B54"/>
    <mergeCell ref="D55:E55"/>
    <mergeCell ref="D14:E14"/>
    <mergeCell ref="B2:B4"/>
    <mergeCell ref="D5:E5"/>
    <mergeCell ref="B6:B9"/>
    <mergeCell ref="D10:E10"/>
    <mergeCell ref="B11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opLeftCell="A18" workbookViewId="0">
      <selection activeCell="C37" sqref="C37"/>
    </sheetView>
  </sheetViews>
  <sheetFormatPr baseColWidth="10" defaultRowHeight="15" x14ac:dyDescent="0.25"/>
  <cols>
    <col min="2" max="2" width="43" customWidth="1"/>
    <col min="3" max="3" width="25.140625" customWidth="1"/>
    <col min="7" max="7" width="34.85546875" customWidth="1"/>
  </cols>
  <sheetData>
    <row r="1" spans="1:3" ht="15.75" thickTop="1" x14ac:dyDescent="0.25">
      <c r="A1" s="4" t="s">
        <v>1</v>
      </c>
      <c r="B1" s="1" t="s">
        <v>2</v>
      </c>
      <c r="C1" s="29" t="s">
        <v>306</v>
      </c>
    </row>
    <row r="2" spans="1:3" x14ac:dyDescent="0.25">
      <c r="A2" s="26">
        <v>1</v>
      </c>
      <c r="B2" s="53" t="s">
        <v>20</v>
      </c>
      <c r="C2" s="104">
        <v>83616086</v>
      </c>
    </row>
    <row r="3" spans="1:3" x14ac:dyDescent="0.25">
      <c r="A3" s="26">
        <f>A2+1</f>
        <v>2</v>
      </c>
      <c r="B3" s="131" t="s">
        <v>40</v>
      </c>
      <c r="C3" s="132">
        <v>186376232</v>
      </c>
    </row>
    <row r="4" spans="1:3" x14ac:dyDescent="0.25">
      <c r="A4" s="26">
        <f t="shared" ref="A4:A26" si="0">A3+1</f>
        <v>3</v>
      </c>
      <c r="B4" s="2" t="s">
        <v>26</v>
      </c>
      <c r="C4" s="3">
        <v>124782262</v>
      </c>
    </row>
    <row r="5" spans="1:3" x14ac:dyDescent="0.25">
      <c r="A5" s="26">
        <f t="shared" si="0"/>
        <v>4</v>
      </c>
      <c r="B5" s="131" t="s">
        <v>31</v>
      </c>
      <c r="C5" s="132">
        <v>39334651</v>
      </c>
    </row>
    <row r="6" spans="1:3" x14ac:dyDescent="0.25">
      <c r="A6" s="26">
        <f t="shared" si="0"/>
        <v>5</v>
      </c>
      <c r="B6" s="2" t="s">
        <v>21</v>
      </c>
      <c r="C6" s="3">
        <v>28670875</v>
      </c>
    </row>
    <row r="7" spans="1:3" x14ac:dyDescent="0.25">
      <c r="A7" s="26">
        <f t="shared" si="0"/>
        <v>6</v>
      </c>
      <c r="B7" s="131" t="s">
        <v>28</v>
      </c>
      <c r="C7" s="132">
        <v>39695268</v>
      </c>
    </row>
    <row r="8" spans="1:3" x14ac:dyDescent="0.25">
      <c r="A8" s="26">
        <f t="shared" si="0"/>
        <v>7</v>
      </c>
      <c r="B8" s="131" t="s">
        <v>34</v>
      </c>
      <c r="C8" s="132">
        <v>88965567</v>
      </c>
    </row>
    <row r="9" spans="1:3" x14ac:dyDescent="0.25">
      <c r="A9" s="26">
        <f t="shared" si="0"/>
        <v>8</v>
      </c>
      <c r="B9" s="2" t="s">
        <v>27</v>
      </c>
      <c r="C9" s="3">
        <v>33913630</v>
      </c>
    </row>
    <row r="10" spans="1:3" x14ac:dyDescent="0.25">
      <c r="A10" s="26">
        <f t="shared" si="0"/>
        <v>9</v>
      </c>
      <c r="B10" s="2" t="s">
        <v>37</v>
      </c>
      <c r="C10" s="3">
        <v>35138986</v>
      </c>
    </row>
    <row r="11" spans="1:3" x14ac:dyDescent="0.25">
      <c r="A11" s="26">
        <f t="shared" si="0"/>
        <v>10</v>
      </c>
      <c r="B11" s="131" t="s">
        <v>32</v>
      </c>
      <c r="C11" s="132">
        <v>40982207</v>
      </c>
    </row>
    <row r="12" spans="1:3" x14ac:dyDescent="0.25">
      <c r="A12" s="26">
        <f t="shared" si="0"/>
        <v>11</v>
      </c>
      <c r="B12" s="2" t="s">
        <v>41</v>
      </c>
      <c r="C12" s="3">
        <v>57262471</v>
      </c>
    </row>
    <row r="13" spans="1:3" x14ac:dyDescent="0.25">
      <c r="A13" s="26">
        <f t="shared" si="0"/>
        <v>12</v>
      </c>
      <c r="B13" s="131" t="s">
        <v>39</v>
      </c>
      <c r="C13" s="132">
        <v>39688068</v>
      </c>
    </row>
    <row r="14" spans="1:3" x14ac:dyDescent="0.25">
      <c r="A14" s="26">
        <f t="shared" si="0"/>
        <v>13</v>
      </c>
      <c r="B14" s="2" t="s">
        <v>22</v>
      </c>
      <c r="C14" s="3">
        <v>29833831</v>
      </c>
    </row>
    <row r="15" spans="1:3" x14ac:dyDescent="0.25">
      <c r="A15" s="26">
        <f t="shared" si="0"/>
        <v>14</v>
      </c>
      <c r="B15" s="131" t="s">
        <v>38</v>
      </c>
      <c r="C15" s="132">
        <v>62026508</v>
      </c>
    </row>
    <row r="16" spans="1:3" x14ac:dyDescent="0.25">
      <c r="A16" s="26">
        <f t="shared" si="0"/>
        <v>15</v>
      </c>
      <c r="B16" s="131" t="s">
        <v>23</v>
      </c>
      <c r="C16" s="132">
        <v>59215818</v>
      </c>
    </row>
    <row r="17" spans="1:8" x14ac:dyDescent="0.25">
      <c r="A17" s="26">
        <f t="shared" si="0"/>
        <v>16</v>
      </c>
      <c r="B17" s="131" t="s">
        <v>29</v>
      </c>
      <c r="C17" s="132">
        <v>70564806</v>
      </c>
    </row>
    <row r="18" spans="1:8" x14ac:dyDescent="0.25">
      <c r="A18" s="26">
        <f t="shared" si="0"/>
        <v>17</v>
      </c>
      <c r="B18" s="131" t="s">
        <v>44</v>
      </c>
      <c r="C18" s="132">
        <v>145757640</v>
      </c>
    </row>
    <row r="19" spans="1:8" x14ac:dyDescent="0.25">
      <c r="A19" s="26">
        <f t="shared" si="0"/>
        <v>18</v>
      </c>
      <c r="B19" s="2" t="s">
        <v>42</v>
      </c>
      <c r="C19" s="3">
        <v>26621558</v>
      </c>
    </row>
    <row r="20" spans="1:8" x14ac:dyDescent="0.25">
      <c r="A20" s="26">
        <f t="shared" si="0"/>
        <v>19</v>
      </c>
      <c r="B20" s="131" t="s">
        <v>24</v>
      </c>
      <c r="C20" s="132">
        <v>21749543</v>
      </c>
    </row>
    <row r="21" spans="1:8" x14ac:dyDescent="0.25">
      <c r="A21" s="26">
        <f t="shared" si="0"/>
        <v>20</v>
      </c>
      <c r="B21" s="131" t="s">
        <v>33</v>
      </c>
      <c r="C21" s="132">
        <v>28404385</v>
      </c>
    </row>
    <row r="22" spans="1:8" x14ac:dyDescent="0.25">
      <c r="A22" s="26">
        <f t="shared" si="0"/>
        <v>21</v>
      </c>
      <c r="B22" s="131" t="s">
        <v>43</v>
      </c>
      <c r="C22" s="132">
        <v>29033516</v>
      </c>
    </row>
    <row r="23" spans="1:8" x14ac:dyDescent="0.25">
      <c r="A23" s="26">
        <f t="shared" si="0"/>
        <v>22</v>
      </c>
      <c r="B23" s="131" t="s">
        <v>30</v>
      </c>
      <c r="C23" s="132">
        <v>12933392</v>
      </c>
    </row>
    <row r="24" spans="1:8" x14ac:dyDescent="0.25">
      <c r="A24" s="26">
        <f t="shared" si="0"/>
        <v>23</v>
      </c>
      <c r="B24" s="2" t="s">
        <v>25</v>
      </c>
      <c r="C24" s="3">
        <v>16061709</v>
      </c>
    </row>
    <row r="25" spans="1:8" x14ac:dyDescent="0.25">
      <c r="A25" s="26">
        <f t="shared" si="0"/>
        <v>24</v>
      </c>
      <c r="B25" s="131" t="s">
        <v>36</v>
      </c>
      <c r="C25" s="132">
        <v>22694354</v>
      </c>
    </row>
    <row r="26" spans="1:8" x14ac:dyDescent="0.25">
      <c r="A26" s="27">
        <f t="shared" si="0"/>
        <v>25</v>
      </c>
      <c r="B26" s="133" t="s">
        <v>35</v>
      </c>
      <c r="C26" s="134">
        <v>24822224</v>
      </c>
    </row>
    <row r="28" spans="1:8" x14ac:dyDescent="0.25">
      <c r="B28" s="12" t="s">
        <v>50</v>
      </c>
      <c r="C28" s="12">
        <v>16</v>
      </c>
      <c r="G28" s="30" t="s">
        <v>51</v>
      </c>
    </row>
    <row r="29" spans="1:8" x14ac:dyDescent="0.25">
      <c r="G29" s="9" t="s">
        <v>52</v>
      </c>
      <c r="H29" s="12">
        <v>125</v>
      </c>
    </row>
    <row r="30" spans="1:8" ht="15.75" thickBot="1" x14ac:dyDescent="0.3">
      <c r="G30" s="5" t="s">
        <v>18</v>
      </c>
      <c r="H30" s="31">
        <f>125/2.7</f>
        <v>46.296296296296291</v>
      </c>
    </row>
    <row r="31" spans="1:8" ht="15.75" thickTop="1" x14ac:dyDescent="0.25">
      <c r="B31" s="9" t="s">
        <v>52</v>
      </c>
      <c r="C31" s="32">
        <f>SUM(C2:C26)</f>
        <v>1348145587</v>
      </c>
    </row>
    <row r="32" spans="1:8" ht="15.75" thickBot="1" x14ac:dyDescent="0.3">
      <c r="B32" s="5" t="s">
        <v>18</v>
      </c>
      <c r="C32" s="31">
        <f>C31/2.7</f>
        <v>499313180.37037033</v>
      </c>
      <c r="G32" s="11" t="s">
        <v>45</v>
      </c>
      <c r="H32" s="33">
        <v>240</v>
      </c>
    </row>
    <row r="33" spans="2:9" ht="30.75" thickTop="1" x14ac:dyDescent="0.25">
      <c r="G33" s="34" t="s">
        <v>53</v>
      </c>
      <c r="H33" s="12">
        <v>46</v>
      </c>
    </row>
    <row r="34" spans="2:9" x14ac:dyDescent="0.25">
      <c r="B34" s="11" t="s">
        <v>307</v>
      </c>
      <c r="C34" s="136">
        <v>42451</v>
      </c>
      <c r="G34" s="12" t="s">
        <v>54</v>
      </c>
      <c r="H34" s="13">
        <f>H32/H33</f>
        <v>5.2173913043478262</v>
      </c>
      <c r="I34" t="s">
        <v>55</v>
      </c>
    </row>
    <row r="35" spans="2:9" ht="30" x14ac:dyDescent="0.25">
      <c r="B35" s="34" t="s">
        <v>309</v>
      </c>
      <c r="C35" s="136">
        <f>C3+C5+C7+C8+C11+C13+SUM(C15:C18)+SUM(C20:C23)+C25+C26</f>
        <v>912244179</v>
      </c>
      <c r="G35" s="6"/>
      <c r="H35" s="135"/>
    </row>
    <row r="36" spans="2:9" ht="30" x14ac:dyDescent="0.25">
      <c r="B36" s="34" t="s">
        <v>310</v>
      </c>
      <c r="C36" s="137">
        <f>C35/2.7</f>
        <v>337868214.44444442</v>
      </c>
    </row>
    <row r="37" spans="2:9" x14ac:dyDescent="0.25">
      <c r="B37" s="12" t="s">
        <v>54</v>
      </c>
      <c r="C37" s="138">
        <f>42451/338</f>
        <v>125.59467455621302</v>
      </c>
      <c r="D37" t="s">
        <v>47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5" workbookViewId="0">
      <selection activeCell="F26" sqref="F26"/>
    </sheetView>
  </sheetViews>
  <sheetFormatPr baseColWidth="10" defaultRowHeight="15" x14ac:dyDescent="0.25"/>
  <cols>
    <col min="1" max="1" width="4.140625" customWidth="1"/>
    <col min="2" max="2" width="40.42578125" customWidth="1"/>
    <col min="3" max="3" width="17.140625" customWidth="1"/>
  </cols>
  <sheetData>
    <row r="2" spans="1:3" ht="30.75" customHeight="1" x14ac:dyDescent="0.25">
      <c r="B2" s="174" t="s">
        <v>316</v>
      </c>
      <c r="C2" s="175"/>
    </row>
    <row r="3" spans="1:3" x14ac:dyDescent="0.25">
      <c r="B3" s="66" t="s">
        <v>2</v>
      </c>
      <c r="C3" s="66" t="s">
        <v>3</v>
      </c>
    </row>
    <row r="4" spans="1:3" x14ac:dyDescent="0.25">
      <c r="A4" s="67">
        <f>1</f>
        <v>1</v>
      </c>
      <c r="B4" s="68" t="s">
        <v>40</v>
      </c>
      <c r="C4" s="69">
        <v>186376232</v>
      </c>
    </row>
    <row r="5" spans="1:3" x14ac:dyDescent="0.25">
      <c r="A5" s="67">
        <f t="shared" ref="A5:A18" si="0">1+A4</f>
        <v>2</v>
      </c>
      <c r="B5" s="68" t="s">
        <v>31</v>
      </c>
      <c r="C5" s="69">
        <v>39334651</v>
      </c>
    </row>
    <row r="6" spans="1:3" x14ac:dyDescent="0.25">
      <c r="A6" s="67">
        <f t="shared" si="0"/>
        <v>3</v>
      </c>
      <c r="B6" s="68" t="s">
        <v>28</v>
      </c>
      <c r="C6" s="69">
        <v>39695268</v>
      </c>
    </row>
    <row r="7" spans="1:3" x14ac:dyDescent="0.25">
      <c r="A7" s="67">
        <f t="shared" si="0"/>
        <v>4</v>
      </c>
      <c r="B7" s="68" t="s">
        <v>34</v>
      </c>
      <c r="C7" s="69">
        <v>88965567</v>
      </c>
    </row>
    <row r="8" spans="1:3" x14ac:dyDescent="0.25">
      <c r="A8" s="67">
        <f t="shared" si="0"/>
        <v>5</v>
      </c>
      <c r="B8" s="68" t="s">
        <v>32</v>
      </c>
      <c r="C8" s="69">
        <v>40982207</v>
      </c>
    </row>
    <row r="9" spans="1:3" x14ac:dyDescent="0.25">
      <c r="A9" s="67">
        <f t="shared" si="0"/>
        <v>6</v>
      </c>
      <c r="B9" s="68" t="s">
        <v>39</v>
      </c>
      <c r="C9" s="69">
        <v>39688068</v>
      </c>
    </row>
    <row r="10" spans="1:3" x14ac:dyDescent="0.25">
      <c r="A10" s="67">
        <f t="shared" si="0"/>
        <v>7</v>
      </c>
      <c r="B10" s="68" t="s">
        <v>38</v>
      </c>
      <c r="C10" s="69">
        <v>62026508</v>
      </c>
    </row>
    <row r="11" spans="1:3" x14ac:dyDescent="0.25">
      <c r="A11" s="67">
        <f t="shared" si="0"/>
        <v>8</v>
      </c>
      <c r="B11" s="68" t="s">
        <v>23</v>
      </c>
      <c r="C11" s="69">
        <v>59215818</v>
      </c>
    </row>
    <row r="12" spans="1:3" x14ac:dyDescent="0.25">
      <c r="A12" s="67">
        <f t="shared" si="0"/>
        <v>9</v>
      </c>
      <c r="B12" s="68" t="s">
        <v>29</v>
      </c>
      <c r="C12" s="69">
        <v>70564806</v>
      </c>
    </row>
    <row r="13" spans="1:3" x14ac:dyDescent="0.25">
      <c r="A13" s="67">
        <f t="shared" si="0"/>
        <v>10</v>
      </c>
      <c r="B13" s="68" t="s">
        <v>44</v>
      </c>
      <c r="C13" s="69">
        <v>145757640</v>
      </c>
    </row>
    <row r="14" spans="1:3" x14ac:dyDescent="0.25">
      <c r="A14" s="67">
        <f t="shared" si="0"/>
        <v>11</v>
      </c>
      <c r="B14" s="68" t="s">
        <v>24</v>
      </c>
      <c r="C14" s="69">
        <v>21749543</v>
      </c>
    </row>
    <row r="15" spans="1:3" x14ac:dyDescent="0.25">
      <c r="A15" s="67">
        <f t="shared" si="0"/>
        <v>12</v>
      </c>
      <c r="B15" s="68" t="s">
        <v>33</v>
      </c>
      <c r="C15" s="69">
        <v>28404385</v>
      </c>
    </row>
    <row r="16" spans="1:3" x14ac:dyDescent="0.25">
      <c r="A16" s="67">
        <f t="shared" si="0"/>
        <v>13</v>
      </c>
      <c r="B16" s="68" t="s">
        <v>43</v>
      </c>
      <c r="C16" s="69">
        <v>29033516</v>
      </c>
    </row>
    <row r="17" spans="1:3" x14ac:dyDescent="0.25">
      <c r="A17" s="67">
        <f t="shared" si="0"/>
        <v>14</v>
      </c>
      <c r="B17" s="68" t="s">
        <v>30</v>
      </c>
      <c r="C17" s="69">
        <v>12933392</v>
      </c>
    </row>
    <row r="18" spans="1:3" x14ac:dyDescent="0.25">
      <c r="A18" s="67">
        <f t="shared" si="0"/>
        <v>15</v>
      </c>
      <c r="B18" s="68" t="s">
        <v>36</v>
      </c>
      <c r="C18" s="69">
        <v>22694354</v>
      </c>
    </row>
    <row r="19" spans="1:3" x14ac:dyDescent="0.25">
      <c r="A19" s="67">
        <v>16</v>
      </c>
      <c r="B19" s="70" t="s">
        <v>35</v>
      </c>
      <c r="C19" s="139">
        <v>24822224</v>
      </c>
    </row>
    <row r="20" spans="1:3" x14ac:dyDescent="0.25">
      <c r="B20" s="71" t="s">
        <v>311</v>
      </c>
      <c r="C20" s="140">
        <f>SUM(C4:C19)</f>
        <v>912244179</v>
      </c>
    </row>
    <row r="21" spans="1:3" ht="15.75" thickBot="1" x14ac:dyDescent="0.3">
      <c r="B21" s="72" t="s">
        <v>318</v>
      </c>
      <c r="C21" s="141">
        <f>C20/2.7</f>
        <v>337868214.44444442</v>
      </c>
    </row>
    <row r="22" spans="1:3" ht="24" customHeight="1" thickTop="1" x14ac:dyDescent="0.25">
      <c r="B22" s="176" t="s">
        <v>317</v>
      </c>
      <c r="C22" s="176"/>
    </row>
    <row r="23" spans="1:3" x14ac:dyDescent="0.25">
      <c r="B23" s="73"/>
      <c r="C23" s="73"/>
    </row>
    <row r="24" spans="1:3" ht="38.25" customHeight="1" x14ac:dyDescent="0.25">
      <c r="B24" s="177" t="s">
        <v>273</v>
      </c>
      <c r="C24" s="177"/>
    </row>
    <row r="25" spans="1:3" ht="38.25" customHeight="1" x14ac:dyDescent="0.25">
      <c r="B25" s="74"/>
      <c r="C25" s="75" t="s">
        <v>274</v>
      </c>
    </row>
    <row r="26" spans="1:3" x14ac:dyDescent="0.25">
      <c r="B26" s="76" t="s">
        <v>312</v>
      </c>
      <c r="C26" s="77" t="s">
        <v>319</v>
      </c>
    </row>
    <row r="27" spans="1:3" ht="45" x14ac:dyDescent="0.25">
      <c r="B27" s="78" t="s">
        <v>313</v>
      </c>
      <c r="C27" s="77" t="s">
        <v>314</v>
      </c>
    </row>
    <row r="28" spans="1:3" ht="15" customHeight="1" x14ac:dyDescent="0.25">
      <c r="B28" s="178" t="s">
        <v>315</v>
      </c>
      <c r="C28" s="179"/>
    </row>
    <row r="29" spans="1:3" ht="15.75" thickBot="1" x14ac:dyDescent="0.3">
      <c r="B29" s="180"/>
      <c r="C29" s="181"/>
    </row>
    <row r="30" spans="1:3" ht="26.25" customHeight="1" thickTop="1" x14ac:dyDescent="0.25">
      <c r="B30" s="182" t="s">
        <v>317</v>
      </c>
      <c r="C30" s="182"/>
    </row>
  </sheetData>
  <mergeCells count="5">
    <mergeCell ref="B2:C2"/>
    <mergeCell ref="B22:C22"/>
    <mergeCell ref="B24:C24"/>
    <mergeCell ref="B28:C29"/>
    <mergeCell ref="B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Presupuestos 1 er semestre 2011</vt:lpstr>
      <vt:lpstr>Cartera proyectos fut Marz_2011</vt:lpstr>
      <vt:lpstr>Cartera Proyectos fu x Región</vt:lpstr>
      <vt:lpstr>Oportunidades</vt:lpstr>
      <vt:lpstr>Solo las 16 reg</vt:lpstr>
      <vt:lpstr>'Cartera proyectos fut Marz_2011'!Área_de_impresión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mordinola</dc:creator>
  <cp:lastModifiedBy>Ordinola</cp:lastModifiedBy>
  <dcterms:created xsi:type="dcterms:W3CDTF">2011-07-07T18:09:05Z</dcterms:created>
  <dcterms:modified xsi:type="dcterms:W3CDTF">2011-08-23T21:42:09Z</dcterms:modified>
</cp:coreProperties>
</file>